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DieseArbeitsmappe" defaultThemeVersion="153222"/>
  <mc:AlternateContent xmlns:mc="http://schemas.openxmlformats.org/markup-compatibility/2006">
    <mc:Choice Requires="x15">
      <x15ac:absPath xmlns:x15ac="http://schemas.microsoft.com/office/spreadsheetml/2010/11/ac" url="G:\MAKP-91660\MAKP-91660\Beihilfe\Anwartschaft\Anwartschafts-Vorteilsrechner\"/>
    </mc:Choice>
  </mc:AlternateContent>
  <bookViews>
    <workbookView xWindow="0" yWindow="10530" windowWidth="19200" windowHeight="11790"/>
  </bookViews>
  <sheets>
    <sheet name="Rechner" sheetId="1" r:id="rId1"/>
    <sheet name="Hinweise zu Tarifen" sheetId="4" r:id="rId2"/>
    <sheet name="Hinweise zur Beitragsermittlung" sheetId="2" r:id="rId3"/>
    <sheet name="Hilfe" sheetId="5" r:id="rId4"/>
    <sheet name="Tarifliste" sheetId="3" state="hidden" r:id="rId5"/>
  </sheets>
  <definedNames>
    <definedName name="Alter">Rechner!$I$9:$I$61</definedName>
    <definedName name="AlterAlt">Rechner!$J$9:$J$19</definedName>
    <definedName name="_xlnm.Print_Area" localSheetId="0">Rechner!$A$1:$G$34</definedName>
    <definedName name="Jahre">Rechner!$P$2:$P$63</definedName>
    <definedName name="Pensionsalter">Rechner!$Q$2:$Q$24</definedName>
    <definedName name="Stufe">Tarifliste!$L$1:$L$21</definedName>
    <definedName name="Tarife1">Tarifliste!$A$1:$H$1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1" l="1"/>
  <c r="E23" i="1" l="1"/>
  <c r="D23" i="1"/>
  <c r="E13" i="1"/>
  <c r="D13" i="1"/>
  <c r="B18" i="1"/>
  <c r="B19" i="1"/>
  <c r="B20" i="1"/>
  <c r="B21" i="1"/>
  <c r="B22" i="1"/>
  <c r="B17" i="1"/>
  <c r="E16" i="1" l="1"/>
  <c r="D16" i="1"/>
  <c r="G4" i="1"/>
  <c r="C18" i="1"/>
  <c r="C19" i="1"/>
  <c r="C20" i="1"/>
  <c r="C21" i="1"/>
  <c r="C22" i="1"/>
  <c r="H7" i="1" l="1"/>
  <c r="H12" i="1" l="1"/>
  <c r="H10" i="1"/>
  <c r="H14" i="1" l="1"/>
  <c r="H17" i="1" l="1"/>
  <c r="H31" i="1" s="1"/>
  <c r="D31" i="1" s="1"/>
  <c r="H16" i="1"/>
  <c r="H19" i="1" s="1"/>
  <c r="B26" i="1" l="1"/>
  <c r="H30" i="1"/>
  <c r="D30" i="1" s="1"/>
  <c r="H33" i="1"/>
  <c r="D33" i="1" s="1"/>
  <c r="H32" i="1"/>
  <c r="D32" i="1" s="1"/>
  <c r="H29" i="1"/>
  <c r="D29" i="1" s="1"/>
  <c r="B28" i="1" l="1"/>
  <c r="H28" i="1"/>
  <c r="D28" i="1" s="1"/>
</calcChain>
</file>

<file path=xl/sharedStrings.xml><?xml version="1.0" encoding="utf-8"?>
<sst xmlns="http://schemas.openxmlformats.org/spreadsheetml/2006/main" count="87" uniqueCount="57">
  <si>
    <t>START-B</t>
  </si>
  <si>
    <t>KOMFORT-B</t>
  </si>
  <si>
    <t>EXKLUSIV-B</t>
  </si>
  <si>
    <t>KOMFORT-B-W</t>
  </si>
  <si>
    <t>EXKLUSIV-B-W</t>
  </si>
  <si>
    <t>EXKLUSIV-B-ES</t>
  </si>
  <si>
    <t>Bitte wählen</t>
  </si>
  <si>
    <r>
      <t xml:space="preserve">Gesamtbeitrag </t>
    </r>
    <r>
      <rPr>
        <b/>
        <sz val="9"/>
        <color theme="1"/>
        <rFont val="Arial"/>
        <family val="2"/>
      </rPr>
      <t>kleine</t>
    </r>
    <r>
      <rPr>
        <sz val="9"/>
        <color theme="1"/>
        <rFont val="Arial"/>
        <family val="2"/>
      </rPr>
      <t xml:space="preserve"> AWV bis zur Aktivierung:</t>
    </r>
  </si>
  <si>
    <r>
      <t xml:space="preserve">Gesamtbeitrag </t>
    </r>
    <r>
      <rPr>
        <b/>
        <sz val="9"/>
        <color theme="1"/>
        <rFont val="Arial"/>
        <family val="2"/>
      </rPr>
      <t>große</t>
    </r>
    <r>
      <rPr>
        <sz val="9"/>
        <color theme="1"/>
        <rFont val="Arial"/>
        <family val="2"/>
      </rPr>
      <t xml:space="preserve"> AWV bis zur Aktivierung:</t>
    </r>
  </si>
  <si>
    <t>Differenz zw Aktivierung und Normal:</t>
  </si>
  <si>
    <t xml:space="preserve">   …100. Lebensjahres</t>
  </si>
  <si>
    <t xml:space="preserve">   …  80. Lebensjahres</t>
  </si>
  <si>
    <t xml:space="preserve">   …  85. Lebensjahres</t>
  </si>
  <si>
    <t xml:space="preserve">   …  90. Lebensjahres</t>
  </si>
  <si>
    <t xml:space="preserve">   …  95. Lebensjahres</t>
  </si>
  <si>
    <t>Summe:</t>
  </si>
  <si>
    <t>BA25</t>
  </si>
  <si>
    <t>AB</t>
  </si>
  <si>
    <t>Alter:</t>
  </si>
  <si>
    <t>SB-R</t>
  </si>
  <si>
    <t>BO</t>
  </si>
  <si>
    <t>SB-W</t>
  </si>
  <si>
    <t>SEB</t>
  </si>
  <si>
    <t>AEB(1)</t>
  </si>
  <si>
    <t>BK</t>
  </si>
  <si>
    <t>BS</t>
  </si>
  <si>
    <t>BE</t>
  </si>
  <si>
    <t>Stufe</t>
  </si>
  <si>
    <t>Beitrag kl. AWV:</t>
  </si>
  <si>
    <t>Beitrag gr. AWV:</t>
  </si>
  <si>
    <t>KOMFORT-B-E(1)</t>
  </si>
  <si>
    <t>EXKLUSIV-B-E(1)</t>
  </si>
  <si>
    <t>BA</t>
  </si>
  <si>
    <t>EXKLUSIV</t>
  </si>
  <si>
    <t>KOMFORT</t>
  </si>
  <si>
    <t>Beitragsvorteil:</t>
  </si>
  <si>
    <t>Bitte wählen Sie die versicherten Tarife des Kunden aus und geben Sie die Tarifstufen an.</t>
  </si>
  <si>
    <t>… mit dem Aktivierungsalter:</t>
  </si>
  <si>
    <t>Beitragsvergleich der beiden Anwartschaftsvarianten:</t>
  </si>
  <si>
    <t>Ihr Vorteil durch die Umstellung in eine große AWV:</t>
  </si>
  <si>
    <t>Berechnung für:</t>
  </si>
  <si>
    <t xml:space="preserve">Normalbeitrag: </t>
  </si>
  <si>
    <t>Normalbeitrag:</t>
  </si>
  <si>
    <t>Max Muster</t>
  </si>
  <si>
    <t xml:space="preserve"> (keine Auswahl erforderlich)</t>
  </si>
  <si>
    <t>Vergleich der Aktivierungsbeiträge der zwei Anwartschaftsvarianten:</t>
  </si>
  <si>
    <t>Eintrittsalter in eine große AWV:</t>
  </si>
  <si>
    <t>Stufe:</t>
  </si>
  <si>
    <r>
      <t xml:space="preserve">
</t>
    </r>
    <r>
      <rPr>
        <b/>
        <sz val="12"/>
        <rFont val="Calibri"/>
        <family val="2"/>
        <scheme val="minor"/>
      </rPr>
      <t>Zusätzlicher Vorteil einer großen Anwartschaft:</t>
    </r>
    <r>
      <rPr>
        <sz val="12"/>
        <rFont val="Calibri"/>
        <family val="2"/>
        <scheme val="minor"/>
      </rPr>
      <t xml:space="preserve">
Sobald Alterungsrückstellungen gebildet werden, erhalten die Versicherten zusätzlich jährlich eine Direktgutschrift (90% der durchschnittlichen, über die rechnungsmäßige Verzinsung hinausgehenden Kapitalerträge – Überzins). Während der Laufzeit der großen Anwartschaft entstehen somit zusätzliche Mittel, die ab dem 65. Lebensjahr zur Reduzierung von Beitragsanpassungen eingesetzt werden. Ab dem 80. Lebensjahr stehen diese Mittel – wenn möglich – sogar zur Beitragssenkung zur Verfügung. Das aus dem Überzins entstehende zusätzliche Kapital lässt sich natürlich im Vorhinein nicht konkret beziffern. Fakt ist jedoch, dass sich hieraus zusätzliche Beitragsvorteile ab dem 65. Lebensjahr ergeben werden. Im Ergebnis führt dies zu nochmals höheren Beitragsvorteilen.
Auch Beiträge von Anwartschaftsversicherungen von Heilfürsorgeberechtigten sind im Rahmen des Bürgerentlastungsgesetzes (BEG) abzugsfähig. Bis 100 EUR/ Jahr pauschal; darüber hinaus nur im Rahmen der BEG-fähigen Quote. Bitte haben Sie Verständnis dafür, dass wir keine steuerrechtlichen Beratungen durchführen dürfen. Bei Fragen zu Ihrer persönlichen Steuersituation wenden Sie sich deshalb bitte an Ihrem Steuerberater oder Ihr Finanzamt.</t>
    </r>
  </si>
  <si>
    <t>Alter + 1</t>
  </si>
  <si>
    <t>Tarif:</t>
  </si>
  <si>
    <t>Hier der Tarif in Klarschrift zur richtigen Auswahl auf Tabellenblatt TARIFLISTE</t>
  </si>
  <si>
    <t>Zähler für PDF-Namen:</t>
  </si>
  <si>
    <t>Persönlicher Beitragsvorteil bis zur Vollendung des…</t>
  </si>
  <si>
    <t>Stand: 17.04.2019</t>
  </si>
  <si>
    <t>Beiträge von Bestandstarifen finden 
Sie in dieser Broschüre:
Darüber hinaus können Sie sich auch an die bekannten Ansprechpartner im Vertriebsservice wenden.</t>
  </si>
  <si>
    <t xml:space="preserve">Bitte nutzen Sie immer die aktuelle Version des Anwartschafts-Vorteilsrechners aus dem Portal. Beim Abspeichern und mehrmaligen Verwenden des Tools können Funktionen beschädigt werden oder Sie greifen nicht auf den aktuellen Stand zu.
Die fachliche Unterstützung zu allen relevanten KV-Fragen läuft wie gewohnt über Ihre Ansprechpartner bei SIGNAL IDUNA.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</si>
</sst>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 &quot;Jahre&quot;"/>
    <numFmt numFmtId="165" formatCode="0.000000000000"/>
  </numFmts>
  <fonts count="27" x14ac:knownFonts="1">
    <font>
      <sz val="10"/>
      <color theme="1"/>
      <name val="Arial"/>
      <family val="2"/>
    </font>
    <font>
      <sz val="10"/>
      <color theme="1"/>
      <name val="Arial"/>
      <family val="2"/>
    </font>
    <font>
      <sz val="12"/>
      <color theme="1"/>
      <name val="Arial"/>
      <family val="2"/>
    </font>
    <font>
      <sz val="9"/>
      <color theme="1"/>
      <name val="Verdana"/>
      <family val="2"/>
    </font>
    <font>
      <sz val="8"/>
      <color rgb="FF222222"/>
      <name val="Verdana"/>
      <family val="2"/>
    </font>
    <font>
      <sz val="16"/>
      <color theme="1"/>
      <name val="Calibri"/>
      <family val="2"/>
      <scheme val="minor"/>
    </font>
    <font>
      <b/>
      <sz val="20"/>
      <color theme="0"/>
      <name val="Calibri Light"/>
      <family val="2"/>
      <scheme val="major"/>
    </font>
    <font>
      <b/>
      <sz val="12"/>
      <color theme="1"/>
      <name val="Arial"/>
      <family val="2"/>
    </font>
    <font>
      <sz val="40"/>
      <color theme="0" tint="-0.14999847407452621"/>
      <name val="Arial"/>
      <family val="2"/>
    </font>
    <font>
      <sz val="14"/>
      <color rgb="FF222222"/>
      <name val="Arial"/>
      <family val="2"/>
    </font>
    <font>
      <sz val="9"/>
      <color theme="1"/>
      <name val="Calibri"/>
      <family val="2"/>
      <scheme val="minor"/>
    </font>
    <font>
      <b/>
      <sz val="9"/>
      <color theme="1"/>
      <name val="Arial"/>
      <family val="2"/>
    </font>
    <font>
      <sz val="9"/>
      <color theme="1"/>
      <name val="Arial"/>
      <family val="2"/>
    </font>
    <font>
      <b/>
      <sz val="12"/>
      <color theme="0"/>
      <name val="Calibri Light"/>
      <family val="2"/>
      <scheme val="major"/>
    </font>
    <font>
      <sz val="9"/>
      <name val="Arial"/>
      <family val="2"/>
    </font>
    <font>
      <sz val="8"/>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sz val="11"/>
      <color theme="0"/>
      <name val="Calibri Light"/>
      <family val="2"/>
      <scheme val="major"/>
    </font>
    <font>
      <sz val="10"/>
      <name val="Calibri"/>
      <family val="2"/>
      <scheme val="minor"/>
    </font>
    <font>
      <sz val="8"/>
      <color theme="0"/>
      <name val="Arial"/>
      <family val="2"/>
    </font>
    <font>
      <sz val="12"/>
      <name val="Calibri"/>
      <family val="2"/>
      <scheme val="minor"/>
    </font>
    <font>
      <b/>
      <sz val="12"/>
      <name val="Calibri"/>
      <family val="2"/>
      <scheme val="minor"/>
    </font>
    <font>
      <b/>
      <sz val="11"/>
      <color theme="0"/>
      <name val="Calibri Light"/>
      <family val="2"/>
      <scheme val="major"/>
    </font>
    <font>
      <i/>
      <sz val="8"/>
      <color theme="0"/>
      <name val="Calibri Light"/>
      <family val="2"/>
      <scheme val="major"/>
    </font>
    <font>
      <sz val="10"/>
      <color theme="0" tint="-0.249977111117893"/>
      <name val="Arial"/>
      <family val="2"/>
    </font>
  </fonts>
  <fills count="8">
    <fill>
      <patternFill patternType="none"/>
    </fill>
    <fill>
      <patternFill patternType="gray125"/>
    </fill>
    <fill>
      <patternFill patternType="solid">
        <fgColor theme="0"/>
        <bgColor indexed="64"/>
      </patternFill>
    </fill>
    <fill>
      <patternFill patternType="solid">
        <fgColor rgb="FF3C5A66"/>
        <bgColor indexed="64"/>
      </patternFill>
    </fill>
    <fill>
      <patternFill patternType="solid">
        <fgColor rgb="FFE2E6E8"/>
        <bgColor indexed="64"/>
      </patternFill>
    </fill>
    <fill>
      <patternFill patternType="solid">
        <fgColor indexed="9"/>
        <bgColor indexed="64"/>
      </patternFill>
    </fill>
    <fill>
      <patternFill patternType="solid">
        <fgColor rgb="FF59737D"/>
        <bgColor indexed="64"/>
      </patternFill>
    </fill>
    <fill>
      <patternFill patternType="solid">
        <fgColor rgb="FFFFC000"/>
        <bgColor indexed="64"/>
      </patternFill>
    </fill>
  </fills>
  <borders count="12">
    <border>
      <left/>
      <right/>
      <top/>
      <bottom/>
      <diagonal/>
    </border>
    <border>
      <left/>
      <right style="thin">
        <color rgb="FFE2E6E8"/>
      </right>
      <top style="thin">
        <color rgb="FFE2E6E8"/>
      </top>
      <bottom style="thin">
        <color rgb="FFE2E6E8"/>
      </bottom>
      <diagonal/>
    </border>
    <border>
      <left/>
      <right/>
      <top/>
      <bottom style="thin">
        <color rgb="FFE2E6E8"/>
      </bottom>
      <diagonal/>
    </border>
    <border>
      <left/>
      <right style="thick">
        <color rgb="FFE2E6E8"/>
      </right>
      <top style="thick">
        <color rgb="FFE2E6E8"/>
      </top>
      <bottom style="thick">
        <color rgb="FFE2E6E8"/>
      </bottom>
      <diagonal/>
    </border>
    <border>
      <left/>
      <right/>
      <top style="thick">
        <color rgb="FFE2E6E8"/>
      </top>
      <bottom style="thick">
        <color rgb="FFE2E6E8"/>
      </bottom>
      <diagonal/>
    </border>
    <border>
      <left style="thin">
        <color rgb="FFE2E6E8"/>
      </left>
      <right/>
      <top style="thin">
        <color rgb="FFE2E6E8"/>
      </top>
      <bottom style="thin">
        <color rgb="FFE2E6E8"/>
      </bottom>
      <diagonal/>
    </border>
    <border>
      <left/>
      <right/>
      <top style="thin">
        <color rgb="FFE2E6E8"/>
      </top>
      <bottom style="thin">
        <color rgb="FFE2E6E8"/>
      </bottom>
      <diagonal/>
    </border>
    <border>
      <left/>
      <right style="thin">
        <color rgb="FFE2E6E8"/>
      </right>
      <top/>
      <bottom style="thin">
        <color rgb="FFE2E6E8"/>
      </bottom>
      <diagonal/>
    </border>
    <border>
      <left/>
      <right/>
      <top style="thin">
        <color rgb="FFE2E6E8"/>
      </top>
      <bottom/>
      <diagonal/>
    </border>
    <border>
      <left/>
      <right style="thin">
        <color rgb="FFE2E6E8"/>
      </right>
      <top/>
      <bottom/>
      <diagonal/>
    </border>
    <border>
      <left style="thin">
        <color rgb="FFE2E6E8"/>
      </left>
      <right style="thin">
        <color rgb="FFE2E6E8"/>
      </right>
      <top style="thin">
        <color rgb="FFE2E6E8"/>
      </top>
      <bottom style="thin">
        <color rgb="FFE2E6E8"/>
      </bottom>
      <diagonal/>
    </border>
    <border>
      <left/>
      <right/>
      <top style="thick">
        <color rgb="FFE2E6E8"/>
      </top>
      <bottom/>
      <diagonal/>
    </border>
  </borders>
  <cellStyleXfs count="2">
    <xf numFmtId="0" fontId="0" fillId="0" borderId="0"/>
    <xf numFmtId="44" fontId="1" fillId="0" borderId="0" applyFont="0" applyFill="0" applyBorder="0" applyAlignment="0" applyProtection="0"/>
  </cellStyleXfs>
  <cellXfs count="61">
    <xf numFmtId="0" fontId="0" fillId="0" borderId="0" xfId="0"/>
    <xf numFmtId="0" fontId="2" fillId="0" borderId="0" xfId="0" applyFont="1"/>
    <xf numFmtId="0" fontId="4" fillId="0" borderId="0" xfId="0" applyFont="1"/>
    <xf numFmtId="0" fontId="3" fillId="0" borderId="0" xfId="0" applyFont="1"/>
    <xf numFmtId="0" fontId="2" fillId="2" borderId="0" xfId="0" applyFont="1" applyFill="1"/>
    <xf numFmtId="0" fontId="7" fillId="0" borderId="0" xfId="0" applyFont="1" applyAlignment="1">
      <alignment wrapText="1"/>
    </xf>
    <xf numFmtId="0" fontId="6" fillId="3" borderId="0" xfId="0" applyFont="1" applyFill="1" applyAlignment="1">
      <alignment horizontal="left" vertical="center"/>
    </xf>
    <xf numFmtId="0" fontId="6" fillId="3" borderId="0" xfId="0" applyFont="1" applyFill="1" applyAlignment="1">
      <alignment horizontal="center" vertical="center"/>
    </xf>
    <xf numFmtId="0" fontId="9" fillId="2" borderId="0" xfId="0" applyFont="1" applyFill="1"/>
    <xf numFmtId="0" fontId="0" fillId="2" borderId="0" xfId="0" applyFill="1"/>
    <xf numFmtId="0" fontId="10" fillId="4" borderId="0" xfId="0" applyFont="1" applyFill="1" applyBorder="1"/>
    <xf numFmtId="0" fontId="8" fillId="0" borderId="0" xfId="0" applyFont="1" applyBorder="1" applyAlignment="1">
      <alignment wrapText="1"/>
    </xf>
    <xf numFmtId="44" fontId="5" fillId="2" borderId="5" xfId="1" applyNumberFormat="1" applyFont="1" applyFill="1" applyBorder="1" applyAlignment="1"/>
    <xf numFmtId="44" fontId="5" fillId="2" borderId="5" xfId="1" applyFont="1" applyFill="1" applyBorder="1" applyAlignment="1"/>
    <xf numFmtId="0" fontId="14" fillId="5" borderId="0" xfId="0" applyFont="1" applyFill="1" applyAlignment="1">
      <alignment vertical="top" wrapText="1"/>
    </xf>
    <xf numFmtId="0" fontId="2" fillId="2" borderId="0" xfId="0" applyFont="1" applyFill="1" applyBorder="1"/>
    <xf numFmtId="0" fontId="15" fillId="5" borderId="0" xfId="0" applyFont="1" applyFill="1" applyBorder="1" applyAlignment="1">
      <alignment vertical="top" wrapText="1"/>
    </xf>
    <xf numFmtId="0" fontId="5" fillId="0" borderId="0" xfId="0" applyFont="1" applyAlignment="1">
      <alignment vertical="top" wrapText="1"/>
    </xf>
    <xf numFmtId="0" fontId="13" fillId="6" borderId="0" xfId="0" applyFont="1" applyFill="1" applyBorder="1" applyAlignment="1">
      <alignment vertical="center" wrapText="1"/>
    </xf>
    <xf numFmtId="0" fontId="19" fillId="6" borderId="2" xfId="0" applyFont="1" applyFill="1" applyBorder="1" applyAlignment="1">
      <alignment vertical="center" wrapText="1"/>
    </xf>
    <xf numFmtId="0" fontId="13" fillId="3" borderId="0" xfId="0" applyFont="1" applyFill="1" applyBorder="1" applyAlignment="1">
      <alignment vertical="center"/>
    </xf>
    <xf numFmtId="0" fontId="0" fillId="2" borderId="0" xfId="0" applyFont="1" applyFill="1" applyBorder="1"/>
    <xf numFmtId="0" fontId="0" fillId="2" borderId="0" xfId="0" applyFont="1" applyFill="1"/>
    <xf numFmtId="0" fontId="20" fillId="5" borderId="0" xfId="0" applyFont="1" applyFill="1" applyBorder="1" applyAlignment="1">
      <alignment vertical="top" wrapText="1"/>
    </xf>
    <xf numFmtId="0" fontId="17" fillId="4" borderId="0" xfId="0" applyFont="1" applyFill="1" applyBorder="1" applyAlignment="1" applyProtection="1">
      <alignment vertical="center"/>
      <protection locked="0"/>
    </xf>
    <xf numFmtId="44" fontId="17" fillId="2" borderId="1" xfId="1" applyFont="1" applyFill="1" applyBorder="1" applyAlignment="1" applyProtection="1">
      <alignment vertical="center"/>
      <protection locked="0"/>
    </xf>
    <xf numFmtId="44" fontId="18" fillId="2" borderId="3" xfId="1" applyFont="1" applyFill="1" applyBorder="1" applyAlignment="1" applyProtection="1">
      <alignment vertical="center"/>
    </xf>
    <xf numFmtId="0" fontId="17" fillId="4" borderId="0" xfId="0" applyFont="1" applyFill="1" applyBorder="1" applyAlignment="1" applyProtection="1">
      <alignment vertical="center"/>
    </xf>
    <xf numFmtId="0" fontId="13" fillId="6" borderId="0" xfId="0" applyFont="1" applyFill="1" applyAlignment="1">
      <alignment vertical="center"/>
    </xf>
    <xf numFmtId="0" fontId="17" fillId="4" borderId="0" xfId="0" applyFont="1" applyFill="1" applyBorder="1" applyAlignment="1">
      <alignment horizontal="left"/>
    </xf>
    <xf numFmtId="164" fontId="16" fillId="2" borderId="10" xfId="0" applyNumberFormat="1" applyFont="1" applyFill="1" applyBorder="1" applyAlignment="1" applyProtection="1">
      <alignment horizontal="center" vertical="center"/>
      <protection locked="0"/>
    </xf>
    <xf numFmtId="44" fontId="0" fillId="7" borderId="0" xfId="0" applyNumberFormat="1" applyFill="1"/>
    <xf numFmtId="0" fontId="19" fillId="6" borderId="2" xfId="0" applyFont="1" applyFill="1" applyBorder="1" applyAlignment="1" applyProtection="1">
      <alignment horizontal="center" vertical="center"/>
      <protection locked="0"/>
    </xf>
    <xf numFmtId="2" fontId="0" fillId="7" borderId="0" xfId="0" applyNumberFormat="1" applyFill="1"/>
    <xf numFmtId="165" fontId="0" fillId="7" borderId="0" xfId="0" applyNumberFormat="1" applyFill="1"/>
    <xf numFmtId="44" fontId="17" fillId="2" borderId="7" xfId="1" applyFont="1" applyFill="1" applyBorder="1" applyAlignment="1" applyProtection="1">
      <alignment vertical="center"/>
      <protection locked="0"/>
    </xf>
    <xf numFmtId="0" fontId="24" fillId="6" borderId="0" xfId="0" applyFont="1" applyFill="1" applyAlignment="1">
      <alignment vertical="center"/>
    </xf>
    <xf numFmtId="2" fontId="0" fillId="7" borderId="0" xfId="0" applyNumberFormat="1" applyFill="1" applyProtection="1">
      <protection locked="0"/>
    </xf>
    <xf numFmtId="0" fontId="0" fillId="0" borderId="0" xfId="0" applyFill="1"/>
    <xf numFmtId="0" fontId="26" fillId="0" borderId="0" xfId="0" applyFont="1" applyFill="1" applyAlignment="1">
      <alignment horizontal="right"/>
    </xf>
    <xf numFmtId="0" fontId="5" fillId="0" borderId="0" xfId="0" applyFont="1" applyFill="1" applyAlignment="1">
      <alignment vertical="top" wrapText="1"/>
    </xf>
    <xf numFmtId="0" fontId="21" fillId="2" borderId="0" xfId="0" applyFont="1" applyFill="1" applyAlignment="1">
      <alignment horizontal="center" vertical="center" wrapText="1"/>
    </xf>
    <xf numFmtId="0" fontId="17" fillId="4" borderId="0" xfId="0" applyFont="1" applyFill="1" applyBorder="1" applyAlignment="1">
      <alignment horizontal="left"/>
    </xf>
    <xf numFmtId="0" fontId="16" fillId="4" borderId="0" xfId="0" applyFont="1" applyFill="1" applyBorder="1" applyAlignment="1">
      <alignment horizontal="left" vertical="center"/>
    </xf>
    <xf numFmtId="0" fontId="16" fillId="4" borderId="9" xfId="0" applyFont="1" applyFill="1" applyBorder="1" applyAlignment="1">
      <alignment horizontal="left" vertical="center"/>
    </xf>
    <xf numFmtId="0" fontId="16" fillId="4" borderId="2" xfId="0" applyFont="1" applyFill="1" applyBorder="1" applyAlignment="1">
      <alignment horizontal="left" vertical="center"/>
    </xf>
    <xf numFmtId="0" fontId="16" fillId="4" borderId="7" xfId="0" applyFont="1" applyFill="1" applyBorder="1" applyAlignment="1">
      <alignment horizontal="left" vertical="center"/>
    </xf>
    <xf numFmtId="0" fontId="13" fillId="3" borderId="0" xfId="0" applyFont="1" applyFill="1" applyAlignment="1">
      <alignment horizontal="left" vertical="center"/>
    </xf>
    <xf numFmtId="0" fontId="13" fillId="3" borderId="8" xfId="0" applyFont="1" applyFill="1" applyBorder="1" applyAlignment="1">
      <alignment horizontal="left" vertical="center"/>
    </xf>
    <xf numFmtId="0" fontId="13" fillId="6" borderId="0" xfId="0" applyFont="1" applyFill="1" applyBorder="1" applyAlignment="1">
      <alignment horizontal="left" vertical="center" wrapText="1"/>
    </xf>
    <xf numFmtId="0" fontId="13" fillId="6" borderId="0" xfId="0" applyFont="1" applyFill="1" applyBorder="1" applyAlignment="1">
      <alignment horizontal="left" vertical="center"/>
    </xf>
    <xf numFmtId="0" fontId="18" fillId="4" borderId="4" xfId="0" applyFont="1" applyFill="1" applyBorder="1" applyAlignment="1">
      <alignment horizontal="left" vertical="center"/>
    </xf>
    <xf numFmtId="0" fontId="25" fillId="6" borderId="0" xfId="0" applyFont="1" applyFill="1" applyBorder="1" applyAlignment="1">
      <alignment horizontal="left" wrapText="1"/>
    </xf>
    <xf numFmtId="0" fontId="25" fillId="6" borderId="0" xfId="0" applyFont="1" applyFill="1" applyBorder="1" applyAlignment="1">
      <alignment horizontal="left"/>
    </xf>
    <xf numFmtId="0" fontId="13" fillId="6" borderId="0" xfId="0" applyFont="1" applyFill="1" applyAlignment="1">
      <alignment horizontal="left" vertical="center"/>
    </xf>
    <xf numFmtId="0" fontId="13" fillId="6" borderId="9" xfId="0" applyFont="1" applyFill="1" applyBorder="1" applyAlignment="1">
      <alignment horizontal="left" vertical="center"/>
    </xf>
    <xf numFmtId="0" fontId="13" fillId="3" borderId="11" xfId="0" applyFont="1" applyFill="1" applyBorder="1" applyAlignment="1">
      <alignment horizontal="left" vertical="center" wrapText="1"/>
    </xf>
    <xf numFmtId="44" fontId="17" fillId="0" borderId="6" xfId="1" applyFont="1" applyBorder="1" applyAlignment="1">
      <alignment horizontal="right"/>
    </xf>
    <xf numFmtId="44" fontId="17" fillId="0" borderId="1" xfId="1" applyFont="1" applyBorder="1" applyAlignment="1">
      <alignment horizontal="right"/>
    </xf>
    <xf numFmtId="0" fontId="14" fillId="5" borderId="0" xfId="0" applyFont="1" applyFill="1" applyAlignment="1">
      <alignment horizontal="center" vertical="top" wrapText="1"/>
    </xf>
    <xf numFmtId="0" fontId="22" fillId="5" borderId="0" xfId="0" applyFont="1" applyFill="1" applyBorder="1" applyAlignment="1">
      <alignment horizontal="left" vertical="top" wrapText="1"/>
    </xf>
  </cellXfs>
  <cellStyles count="2">
    <cellStyle name="Standard" xfId="0" builtinId="0"/>
    <cellStyle name="Währung" xfId="1" builtinId="4"/>
  </cellStyles>
  <dxfs count="22">
    <dxf>
      <font>
        <b val="0"/>
        <i/>
      </font>
    </dxf>
    <dxf>
      <font>
        <b val="0"/>
        <i/>
        <color theme="0" tint="-0.499984740745262"/>
      </font>
    </dxf>
    <dxf>
      <font>
        <b val="0"/>
        <i/>
      </font>
    </dxf>
    <dxf>
      <font>
        <b val="0"/>
        <i/>
        <color theme="0" tint="-0.499984740745262"/>
      </font>
    </dxf>
    <dxf>
      <font>
        <strike/>
      </font>
    </dxf>
    <dxf>
      <fill>
        <patternFill patternType="lightUp">
          <fgColor theme="1" tint="0.499984740745262"/>
        </patternFill>
      </fill>
    </dxf>
    <dxf>
      <font>
        <color rgb="FFE2E6E8"/>
      </font>
    </dxf>
    <dxf>
      <font>
        <color rgb="FFE2E6E8"/>
      </font>
    </dxf>
    <dxf>
      <font>
        <color rgb="FFE2E6E8"/>
      </font>
    </dxf>
    <dxf>
      <font>
        <color rgb="FFE2E6E8"/>
      </font>
    </dxf>
    <dxf>
      <font>
        <color rgb="FFE2E6E8"/>
      </font>
    </dxf>
    <dxf>
      <font>
        <color rgb="FFE2E6E8"/>
      </font>
    </dxf>
    <dxf>
      <fill>
        <patternFill patternType="solid">
          <fgColor rgb="FF8C2350"/>
          <bgColor rgb="FF8C2350"/>
        </patternFill>
      </fill>
    </dxf>
    <dxf>
      <fill>
        <patternFill>
          <bgColor rgb="FF8C2350"/>
        </patternFill>
      </fill>
    </dxf>
    <dxf>
      <fill>
        <patternFill>
          <bgColor rgb="FF8C2350"/>
        </patternFill>
      </fill>
    </dxf>
    <dxf>
      <font>
        <color rgb="FFE2E6E8"/>
      </font>
    </dxf>
    <dxf>
      <font>
        <color rgb="FFE2E6E8"/>
      </font>
    </dxf>
    <dxf>
      <font>
        <color rgb="FFE2E6E8"/>
      </font>
    </dxf>
    <dxf>
      <font>
        <color rgb="FFE2E6E8"/>
      </font>
    </dxf>
    <dxf>
      <font>
        <color rgb="FFE2E6E8"/>
      </font>
    </dxf>
    <dxf>
      <font>
        <color rgb="FFE2E6E8"/>
      </font>
    </dxf>
    <dxf>
      <fill>
        <patternFill patternType="lightUp">
          <fgColor theme="1" tint="0.499984740745262"/>
        </patternFill>
      </fill>
    </dxf>
  </dxfs>
  <tableStyles count="0" defaultTableStyle="TableStyleMedium2" defaultPivotStyle="PivotStyleLight16"/>
  <colors>
    <mruColors>
      <color rgb="FF59737D"/>
      <color rgb="FF3C5A66"/>
      <color rgb="FF053391"/>
      <color rgb="FFE2E6E8"/>
      <color rgb="FF8C2350"/>
      <color rgb="FFD26400"/>
      <color rgb="FFC4CD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lockText="1"/>
</file>

<file path=xl/ctrlProps/ctrlProp2.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hyperlink" Target="#'Hinweise zu Tarifen'!A1"/><Relationship Id="rId2" Type="http://schemas.openxmlformats.org/officeDocument/2006/relationships/image" Target="../media/image1.png"/><Relationship Id="rId1" Type="http://schemas.openxmlformats.org/officeDocument/2006/relationships/hyperlink" Target="#'Hinweise zur Beitragsermittlung'!A1"/><Relationship Id="rId5" Type="http://schemas.openxmlformats.org/officeDocument/2006/relationships/image" Target="../media/image2.png"/><Relationship Id="rId4" Type="http://schemas.openxmlformats.org/officeDocument/2006/relationships/hyperlink" Target="#Hilfe!A1"/></Relationships>
</file>

<file path=xl/drawings/_rels/drawing2.xml.rels><?xml version="1.0" encoding="UTF-8" standalone="yes"?>
<Relationships xmlns="http://schemas.openxmlformats.org/package/2006/relationships"><Relationship Id="rId1" Type="http://schemas.openxmlformats.org/officeDocument/2006/relationships/hyperlink" Target="#Rechner!A1"/></Relationships>
</file>

<file path=xl/drawings/_rels/drawing3.xml.rels><?xml version="1.0" encoding="UTF-8" standalone="yes"?>
<Relationships xmlns="http://schemas.openxmlformats.org/package/2006/relationships"><Relationship Id="rId2" Type="http://schemas.openxmlformats.org/officeDocument/2006/relationships/hyperlink" Target="https://maklerportal.signal-iduna.de/DE/Inhalte/produkte_vertrieb/_Dokumente/neu/1_Kranken/17_VerkaufSI/public/1762407_Jan19.pdf?__blob=publicationFile" TargetMode="External"/><Relationship Id="rId1" Type="http://schemas.openxmlformats.org/officeDocument/2006/relationships/hyperlink" Target="#Rechner!A1"/></Relationships>
</file>

<file path=xl/drawings/_rels/drawing4.xml.rels><?xml version="1.0" encoding="UTF-8" standalone="yes"?>
<Relationships xmlns="http://schemas.openxmlformats.org/package/2006/relationships"><Relationship Id="rId1" Type="http://schemas.openxmlformats.org/officeDocument/2006/relationships/hyperlink" Target="#Rechner!A1"/></Relationships>
</file>

<file path=xl/drawings/drawing1.xml><?xml version="1.0" encoding="utf-8"?>
<xdr:wsDr xmlns:xdr="http://schemas.openxmlformats.org/drawingml/2006/spreadsheetDrawing" xmlns:a="http://schemas.openxmlformats.org/drawingml/2006/main">
  <xdr:twoCellAnchor editAs="oneCell">
    <xdr:from>
      <xdr:col>3</xdr:col>
      <xdr:colOff>1192185</xdr:colOff>
      <xdr:row>5</xdr:row>
      <xdr:rowOff>17464</xdr:rowOff>
    </xdr:from>
    <xdr:to>
      <xdr:col>3</xdr:col>
      <xdr:colOff>1316009</xdr:colOff>
      <xdr:row>5</xdr:row>
      <xdr:rowOff>144463</xdr:rowOff>
    </xdr:to>
    <xdr:pic>
      <xdr:nvPicPr>
        <xdr:cNvPr id="12" name="irc_mi" descr="Bildergebnis für info button">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lum bright="70000" contrast="-70000"/>
          <a:extLst>
            <a:ext uri="{28A0092B-C50C-407E-A947-70E740481C1C}">
              <a14:useLocalDpi xmlns:a14="http://schemas.microsoft.com/office/drawing/2010/main" val="0"/>
            </a:ext>
          </a:extLst>
        </a:blip>
        <a:srcRect/>
        <a:stretch>
          <a:fillRect/>
        </a:stretch>
      </xdr:blipFill>
      <xdr:spPr bwMode="auto">
        <a:xfrm>
          <a:off x="3187043" y="2030294"/>
          <a:ext cx="123824" cy="126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432755</xdr:colOff>
      <xdr:row>5</xdr:row>
      <xdr:rowOff>17464</xdr:rowOff>
    </xdr:from>
    <xdr:to>
      <xdr:col>1</xdr:col>
      <xdr:colOff>556579</xdr:colOff>
      <xdr:row>5</xdr:row>
      <xdr:rowOff>144463</xdr:rowOff>
    </xdr:to>
    <xdr:pic>
      <xdr:nvPicPr>
        <xdr:cNvPr id="14" name="irc_mi" descr="Bildergebnis für info button">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lum bright="70000" contrast="-70000"/>
          <a:extLst>
            <a:ext uri="{28A0092B-C50C-407E-A947-70E740481C1C}">
              <a14:useLocalDpi xmlns:a14="http://schemas.microsoft.com/office/drawing/2010/main" val="0"/>
            </a:ext>
          </a:extLst>
        </a:blip>
        <a:srcRect/>
        <a:stretch>
          <a:fillRect/>
        </a:stretch>
      </xdr:blipFill>
      <xdr:spPr bwMode="auto">
        <a:xfrm>
          <a:off x="954559" y="2038421"/>
          <a:ext cx="123824" cy="126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1107536</xdr:colOff>
      <xdr:row>14</xdr:row>
      <xdr:rowOff>23814</xdr:rowOff>
    </xdr:from>
    <xdr:ext cx="123824" cy="123824"/>
    <xdr:pic>
      <xdr:nvPicPr>
        <xdr:cNvPr id="6" name="irc_mi" descr="Bildergebnis für info button">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lum bright="70000" contrast="-70000"/>
          <a:extLst>
            <a:ext uri="{28A0092B-C50C-407E-A947-70E740481C1C}">
              <a14:useLocalDpi xmlns:a14="http://schemas.microsoft.com/office/drawing/2010/main" val="0"/>
            </a:ext>
          </a:extLst>
        </a:blip>
        <a:srcRect/>
        <a:stretch>
          <a:fillRect/>
        </a:stretch>
      </xdr:blipFill>
      <xdr:spPr bwMode="auto">
        <a:xfrm>
          <a:off x="3102394" y="4130347"/>
          <a:ext cx="123824" cy="12382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0</xdr:col>
          <xdr:colOff>276225</xdr:colOff>
          <xdr:row>8</xdr:row>
          <xdr:rowOff>38100</xdr:rowOff>
        </xdr:from>
        <xdr:to>
          <xdr:col>0</xdr:col>
          <xdr:colOff>495300</xdr:colOff>
          <xdr:row>9</xdr:row>
          <xdr:rowOff>85725</xdr:rowOff>
        </xdr:to>
        <xdr:sp macro="" textlink="">
          <xdr:nvSpPr>
            <xdr:cNvPr id="1030" name="Option Button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10</xdr:row>
          <xdr:rowOff>171450</xdr:rowOff>
        </xdr:from>
        <xdr:to>
          <xdr:col>0</xdr:col>
          <xdr:colOff>476250</xdr:colOff>
          <xdr:row>12</xdr:row>
          <xdr:rowOff>9525</xdr:rowOff>
        </xdr:to>
        <xdr:sp macro="" textlink="">
          <xdr:nvSpPr>
            <xdr:cNvPr id="1031" name="Option Button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19050</xdr:colOff>
      <xdr:row>7</xdr:row>
      <xdr:rowOff>104775</xdr:rowOff>
    </xdr:from>
    <xdr:to>
      <xdr:col>5</xdr:col>
      <xdr:colOff>163050</xdr:colOff>
      <xdr:row>7</xdr:row>
      <xdr:rowOff>104775</xdr:rowOff>
    </xdr:to>
    <xdr:cxnSp macro="">
      <xdr:nvCxnSpPr>
        <xdr:cNvPr id="9" name="Gerade Verbindung mit Pfeil 8"/>
        <xdr:cNvCxnSpPr/>
      </xdr:nvCxnSpPr>
      <xdr:spPr>
        <a:xfrm flipH="1">
          <a:off x="4924425" y="2857500"/>
          <a:ext cx="144000" cy="0"/>
        </a:xfrm>
        <a:prstGeom prst="straightConnector1">
          <a:avLst/>
        </a:prstGeom>
        <a:ln>
          <a:solidFill>
            <a:schemeClr val="bg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xdr:colOff>
      <xdr:row>8</xdr:row>
      <xdr:rowOff>114300</xdr:rowOff>
    </xdr:from>
    <xdr:to>
      <xdr:col>5</xdr:col>
      <xdr:colOff>163050</xdr:colOff>
      <xdr:row>8</xdr:row>
      <xdr:rowOff>114300</xdr:rowOff>
    </xdr:to>
    <xdr:cxnSp macro="">
      <xdr:nvCxnSpPr>
        <xdr:cNvPr id="15" name="Gerade Verbindung mit Pfeil 14"/>
        <xdr:cNvCxnSpPr/>
      </xdr:nvCxnSpPr>
      <xdr:spPr>
        <a:xfrm flipH="1">
          <a:off x="4924425" y="3057525"/>
          <a:ext cx="144000" cy="0"/>
        </a:xfrm>
        <a:prstGeom prst="straightConnector1">
          <a:avLst/>
        </a:prstGeom>
        <a:ln>
          <a:solidFill>
            <a:schemeClr val="bg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1214410</xdr:colOff>
      <xdr:row>5</xdr:row>
      <xdr:rowOff>17464</xdr:rowOff>
    </xdr:from>
    <xdr:to>
      <xdr:col>4</xdr:col>
      <xdr:colOff>1338234</xdr:colOff>
      <xdr:row>5</xdr:row>
      <xdr:rowOff>144463</xdr:rowOff>
    </xdr:to>
    <xdr:pic>
      <xdr:nvPicPr>
        <xdr:cNvPr id="11" name="irc_mi" descr="Bildergebnis für info button">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lum bright="70000" contrast="-70000"/>
          <a:extLst>
            <a:ext uri="{28A0092B-C50C-407E-A947-70E740481C1C}">
              <a14:useLocalDpi xmlns:a14="http://schemas.microsoft.com/office/drawing/2010/main" val="0"/>
            </a:ext>
          </a:extLst>
        </a:blip>
        <a:srcRect/>
        <a:stretch>
          <a:fillRect/>
        </a:stretch>
      </xdr:blipFill>
      <xdr:spPr bwMode="auto">
        <a:xfrm>
          <a:off x="4817735" y="2030294"/>
          <a:ext cx="123824" cy="126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1101184</xdr:colOff>
      <xdr:row>14</xdr:row>
      <xdr:rowOff>23814</xdr:rowOff>
    </xdr:from>
    <xdr:to>
      <xdr:col>4</xdr:col>
      <xdr:colOff>1225008</xdr:colOff>
      <xdr:row>14</xdr:row>
      <xdr:rowOff>147638</xdr:rowOff>
    </xdr:to>
    <xdr:pic>
      <xdr:nvPicPr>
        <xdr:cNvPr id="13" name="irc_mi" descr="Bildergebnis für info button">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lum bright="70000" contrast="-70000"/>
          <a:extLst>
            <a:ext uri="{28A0092B-C50C-407E-A947-70E740481C1C}">
              <a14:useLocalDpi xmlns:a14="http://schemas.microsoft.com/office/drawing/2010/main" val="0"/>
            </a:ext>
          </a:extLst>
        </a:blip>
        <a:srcRect/>
        <a:stretch>
          <a:fillRect/>
        </a:stretch>
      </xdr:blipFill>
      <xdr:spPr bwMode="auto">
        <a:xfrm>
          <a:off x="4704509" y="4130347"/>
          <a:ext cx="123824" cy="123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607401</xdr:colOff>
      <xdr:row>33</xdr:row>
      <xdr:rowOff>4452569</xdr:rowOff>
    </xdr:from>
    <xdr:to>
      <xdr:col>3</xdr:col>
      <xdr:colOff>1131276</xdr:colOff>
      <xdr:row>33</xdr:row>
      <xdr:rowOff>4738320</xdr:rowOff>
    </xdr:to>
    <xdr:sp macro="" textlink="">
      <xdr:nvSpPr>
        <xdr:cNvPr id="16" name="Rechteck 15">
          <a:hlinkClick xmlns:r="http://schemas.openxmlformats.org/officeDocument/2006/relationships" r:id="rId4"/>
        </xdr:cNvPr>
        <xdr:cNvSpPr/>
      </xdr:nvSpPr>
      <xdr:spPr>
        <a:xfrm flipH="1">
          <a:off x="2607651" y="12629415"/>
          <a:ext cx="523875" cy="285751"/>
        </a:xfrm>
        <a:prstGeom prst="rect">
          <a:avLst/>
        </a:prstGeom>
        <a:solidFill>
          <a:srgbClr val="053391"/>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Hilfe</a:t>
          </a:r>
        </a:p>
      </xdr:txBody>
    </xdr:sp>
    <xdr:clientData fPrintsWithSheet="0"/>
  </xdr:twoCellAnchor>
  <xdr:twoCellAnchor editAs="oneCell">
    <xdr:from>
      <xdr:col>0</xdr:col>
      <xdr:colOff>463826</xdr:colOff>
      <xdr:row>0</xdr:row>
      <xdr:rowOff>63504</xdr:rowOff>
    </xdr:from>
    <xdr:to>
      <xdr:col>5</xdr:col>
      <xdr:colOff>864</xdr:colOff>
      <xdr:row>0</xdr:row>
      <xdr:rowOff>968378</xdr:rowOff>
    </xdr:to>
    <xdr:pic>
      <xdr:nvPicPr>
        <xdr:cNvPr id="17" name="Grafik 16"/>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63826" y="63504"/>
          <a:ext cx="4754244" cy="904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83485</xdr:colOff>
      <xdr:row>0</xdr:row>
      <xdr:rowOff>492129</xdr:rowOff>
    </xdr:from>
    <xdr:to>
      <xdr:col>4</xdr:col>
      <xdr:colOff>1126435</xdr:colOff>
      <xdr:row>0</xdr:row>
      <xdr:rowOff>911229</xdr:rowOff>
    </xdr:to>
    <xdr:sp macro="" textlink="">
      <xdr:nvSpPr>
        <xdr:cNvPr id="3" name="Textfeld 1"/>
        <xdr:cNvSpPr txBox="1">
          <a:spLocks noChangeArrowheads="1"/>
        </xdr:cNvSpPr>
      </xdr:nvSpPr>
      <xdr:spPr bwMode="auto">
        <a:xfrm>
          <a:off x="607360" y="492129"/>
          <a:ext cx="4130638"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de-DE"/>
          </a:defPPr>
          <a:lvl1pPr algn="l" rtl="0" eaLnBrk="0" fontAlgn="base" hangingPunct="0">
            <a:spcBef>
              <a:spcPct val="0"/>
            </a:spcBef>
            <a:spcAft>
              <a:spcPct val="0"/>
            </a:spcAft>
            <a:defRPr kern="1200">
              <a:solidFill>
                <a:schemeClr val="tx1"/>
              </a:solidFill>
              <a:latin typeface="Arial" panose="020B0604020202020204" pitchFamily="34" charset="0"/>
              <a:ea typeface="+mn-ea"/>
              <a:cs typeface="+mn-cs"/>
            </a:defRPr>
          </a:lvl1pPr>
          <a:lvl2pPr marL="457200" algn="l" rtl="0" eaLnBrk="0" fontAlgn="base" hangingPunct="0">
            <a:spcBef>
              <a:spcPct val="0"/>
            </a:spcBef>
            <a:spcAft>
              <a:spcPct val="0"/>
            </a:spcAft>
            <a:defRPr kern="1200">
              <a:solidFill>
                <a:schemeClr val="tx1"/>
              </a:solidFill>
              <a:latin typeface="Arial" panose="020B0604020202020204" pitchFamily="34" charset="0"/>
              <a:ea typeface="+mn-ea"/>
              <a:cs typeface="+mn-cs"/>
            </a:defRPr>
          </a:lvl2pPr>
          <a:lvl3pPr marL="914400" algn="l" rtl="0" eaLnBrk="0" fontAlgn="base" hangingPunct="0">
            <a:spcBef>
              <a:spcPct val="0"/>
            </a:spcBef>
            <a:spcAft>
              <a:spcPct val="0"/>
            </a:spcAft>
            <a:defRPr kern="1200">
              <a:solidFill>
                <a:schemeClr val="tx1"/>
              </a:solidFill>
              <a:latin typeface="Arial" panose="020B0604020202020204" pitchFamily="34" charset="0"/>
              <a:ea typeface="+mn-ea"/>
              <a:cs typeface="+mn-cs"/>
            </a:defRPr>
          </a:lvl3pPr>
          <a:lvl4pPr marL="1371600" algn="l" rtl="0" eaLnBrk="0" fontAlgn="base" hangingPunct="0">
            <a:spcBef>
              <a:spcPct val="0"/>
            </a:spcBef>
            <a:spcAft>
              <a:spcPct val="0"/>
            </a:spcAft>
            <a:defRPr kern="1200">
              <a:solidFill>
                <a:schemeClr val="tx1"/>
              </a:solidFill>
              <a:latin typeface="Arial" panose="020B0604020202020204" pitchFamily="34" charset="0"/>
              <a:ea typeface="+mn-ea"/>
              <a:cs typeface="+mn-cs"/>
            </a:defRPr>
          </a:lvl4pPr>
          <a:lvl5pPr marL="1828800" algn="l" rtl="0" eaLnBrk="0" fontAlgn="base" hangingPunct="0">
            <a:spcBef>
              <a:spcPct val="0"/>
            </a:spcBef>
            <a:spcAft>
              <a:spcPct val="0"/>
            </a:spcAft>
            <a:defRPr kern="1200">
              <a:solidFill>
                <a:schemeClr val="tx1"/>
              </a:solidFill>
              <a:latin typeface="Arial" panose="020B0604020202020204" pitchFamily="34" charset="0"/>
              <a:ea typeface="+mn-ea"/>
              <a:cs typeface="+mn-cs"/>
            </a:defRPr>
          </a:lvl5pPr>
          <a:lvl6pPr marL="2286000" algn="l" defTabSz="914400" rtl="0" eaLnBrk="1" latinLnBrk="0" hangingPunct="1">
            <a:defRPr kern="1200">
              <a:solidFill>
                <a:schemeClr val="tx1"/>
              </a:solidFill>
              <a:latin typeface="Arial" panose="020B0604020202020204" pitchFamily="34" charset="0"/>
              <a:ea typeface="+mn-ea"/>
              <a:cs typeface="+mn-cs"/>
            </a:defRPr>
          </a:lvl6pPr>
          <a:lvl7pPr marL="2743200" algn="l" defTabSz="914400" rtl="0" eaLnBrk="1" latinLnBrk="0" hangingPunct="1">
            <a:defRPr kern="1200">
              <a:solidFill>
                <a:schemeClr val="tx1"/>
              </a:solidFill>
              <a:latin typeface="Arial" panose="020B0604020202020204" pitchFamily="34" charset="0"/>
              <a:ea typeface="+mn-ea"/>
              <a:cs typeface="+mn-cs"/>
            </a:defRPr>
          </a:lvl7pPr>
          <a:lvl8pPr marL="3200400" algn="l" defTabSz="914400" rtl="0" eaLnBrk="1" latinLnBrk="0" hangingPunct="1">
            <a:defRPr kern="1200">
              <a:solidFill>
                <a:schemeClr val="tx1"/>
              </a:solidFill>
              <a:latin typeface="Arial" panose="020B0604020202020204" pitchFamily="34" charset="0"/>
              <a:ea typeface="+mn-ea"/>
              <a:cs typeface="+mn-cs"/>
            </a:defRPr>
          </a:lvl8pPr>
          <a:lvl9pPr marL="3657600" algn="l" defTabSz="914400" rtl="0" eaLnBrk="1" latinLnBrk="0" hangingPunct="1">
            <a:defRPr kern="1200">
              <a:solidFill>
                <a:schemeClr val="tx1"/>
              </a:solidFill>
              <a:latin typeface="Arial" panose="020B0604020202020204" pitchFamily="34" charset="0"/>
              <a:ea typeface="+mn-ea"/>
              <a:cs typeface="+mn-cs"/>
            </a:defRPr>
          </a:lvl9pPr>
        </a:lstStyle>
        <a:p>
          <a:r>
            <a:rPr lang="de-DE" altLang="de-DE" sz="2000" b="0" baseline="0">
              <a:solidFill>
                <a:schemeClr val="bg1"/>
              </a:solidFill>
              <a:latin typeface="Helvetica" panose="020B0604020202020204" pitchFamily="34" charset="0"/>
              <a:cs typeface="Helvetica" panose="020B0604020202020204" pitchFamily="34" charset="0"/>
            </a:rPr>
            <a:t>Anwartschafts-</a:t>
          </a:r>
          <a:r>
            <a:rPr lang="de-DE" altLang="de-DE" sz="2000" b="1" baseline="0">
              <a:solidFill>
                <a:schemeClr val="bg1"/>
              </a:solidFill>
              <a:latin typeface="Helvetica" panose="020B0604020202020204" pitchFamily="34" charset="0"/>
              <a:cs typeface="Helvetica" panose="020B0604020202020204" pitchFamily="34" charset="0"/>
            </a:rPr>
            <a:t>Vorteilsrechner</a:t>
          </a:r>
          <a:r>
            <a:rPr lang="de-DE" altLang="de-DE" sz="2000" b="0" baseline="0">
              <a:solidFill>
                <a:schemeClr val="bg1"/>
              </a:solidFill>
              <a:latin typeface="Helvetica" panose="020B0604020202020204" pitchFamily="34" charset="0"/>
              <a:cs typeface="Helvetica" panose="020B0604020202020204" pitchFamily="34" charset="0"/>
            </a:rPr>
            <a:t>.</a:t>
          </a:r>
          <a:endParaRPr lang="de-DE" altLang="de-DE" sz="2000" b="0">
            <a:solidFill>
              <a:schemeClr val="bg1"/>
            </a:solidFill>
            <a:latin typeface="Helvetica" panose="020B0604020202020204" pitchFamily="34" charset="0"/>
            <a:cs typeface="Helvetica" panose="020B0604020202020204" pitchFamily="34" charset="0"/>
          </a:endParaRPr>
        </a:p>
      </xdr:txBody>
    </xdr:sp>
    <xdr:clientData/>
  </xdr:twoCellAnchor>
  <xdr:twoCellAnchor>
    <xdr:from>
      <xdr:col>0</xdr:col>
      <xdr:colOff>307731</xdr:colOff>
      <xdr:row>6</xdr:row>
      <xdr:rowOff>65945</xdr:rowOff>
    </xdr:from>
    <xdr:to>
      <xdr:col>0</xdr:col>
      <xdr:colOff>473000</xdr:colOff>
      <xdr:row>8</xdr:row>
      <xdr:rowOff>66385</xdr:rowOff>
    </xdr:to>
    <xdr:sp macro="" textlink="">
      <xdr:nvSpPr>
        <xdr:cNvPr id="2" name="Textfeld 1"/>
        <xdr:cNvSpPr txBox="1"/>
      </xdr:nvSpPr>
      <xdr:spPr>
        <a:xfrm rot="16200000">
          <a:off x="192319" y="2401415"/>
          <a:ext cx="396094" cy="165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1000" i="1">
              <a:solidFill>
                <a:schemeClr val="tx1"/>
              </a:solidFill>
            </a:rPr>
            <a:t>Unisex</a:t>
          </a:r>
        </a:p>
      </xdr:txBody>
    </xdr:sp>
    <xdr:clientData/>
  </xdr:twoCellAnchor>
  <xdr:twoCellAnchor>
    <xdr:from>
      <xdr:col>0</xdr:col>
      <xdr:colOff>300003</xdr:colOff>
      <xdr:row>9</xdr:row>
      <xdr:rowOff>55573</xdr:rowOff>
    </xdr:from>
    <xdr:to>
      <xdr:col>0</xdr:col>
      <xdr:colOff>476589</xdr:colOff>
      <xdr:row>10</xdr:row>
      <xdr:rowOff>178599</xdr:rowOff>
    </xdr:to>
    <xdr:sp macro="" textlink="">
      <xdr:nvSpPr>
        <xdr:cNvPr id="18" name="Textfeld 17"/>
        <xdr:cNvSpPr txBox="1"/>
      </xdr:nvSpPr>
      <xdr:spPr>
        <a:xfrm rot="16200000">
          <a:off x="227869" y="2941245"/>
          <a:ext cx="320853" cy="1765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1000" i="1">
              <a:solidFill>
                <a:schemeClr val="tx1"/>
              </a:solidFill>
            </a:rPr>
            <a:t>Bisex</a:t>
          </a:r>
        </a:p>
      </xdr:txBody>
    </xdr:sp>
    <xdr:clientData/>
  </xdr:twoCellAnchor>
  <xdr:twoCellAnchor>
    <xdr:from>
      <xdr:col>5</xdr:col>
      <xdr:colOff>90153</xdr:colOff>
      <xdr:row>20</xdr:row>
      <xdr:rowOff>27697</xdr:rowOff>
    </xdr:from>
    <xdr:to>
      <xdr:col>6</xdr:col>
      <xdr:colOff>471153</xdr:colOff>
      <xdr:row>23</xdr:row>
      <xdr:rowOff>20094</xdr:rowOff>
    </xdr:to>
    <xdr:sp macro="[0]!_xludf.Clear" textlink="">
      <xdr:nvSpPr>
        <xdr:cNvPr id="19" name="Rechteck 18"/>
        <xdr:cNvSpPr/>
      </xdr:nvSpPr>
      <xdr:spPr>
        <a:xfrm flipH="1">
          <a:off x="5317473" y="5487427"/>
          <a:ext cx="582930" cy="624857"/>
        </a:xfrm>
        <a:prstGeom prst="rect">
          <a:avLst/>
        </a:prstGeom>
        <a:solidFill>
          <a:srgbClr val="053391"/>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800"/>
            <a:t>Rechner zurück-</a:t>
          </a:r>
          <a:r>
            <a:rPr lang="de-DE" sz="800" baseline="0"/>
            <a:t> setzen</a:t>
          </a:r>
          <a:endParaRPr lang="de-DE" sz="800"/>
        </a:p>
      </xdr:txBody>
    </xdr:sp>
    <xdr:clientData fPrintsWithSheet="0"/>
  </xdr:twoCellAnchor>
  <xdr:twoCellAnchor>
    <xdr:from>
      <xdr:col>5</xdr:col>
      <xdr:colOff>74862</xdr:colOff>
      <xdr:row>16</xdr:row>
      <xdr:rowOff>24660</xdr:rowOff>
    </xdr:from>
    <xdr:to>
      <xdr:col>6</xdr:col>
      <xdr:colOff>455862</xdr:colOff>
      <xdr:row>19</xdr:row>
      <xdr:rowOff>44015</xdr:rowOff>
    </xdr:to>
    <xdr:sp macro="[0]!PDF" textlink="">
      <xdr:nvSpPr>
        <xdr:cNvPr id="20" name="Rechteck 19"/>
        <xdr:cNvSpPr/>
      </xdr:nvSpPr>
      <xdr:spPr>
        <a:xfrm flipH="1">
          <a:off x="5302182" y="4676670"/>
          <a:ext cx="582930" cy="625145"/>
        </a:xfrm>
        <a:prstGeom prst="rect">
          <a:avLst/>
        </a:prstGeom>
        <a:solidFill>
          <a:srgbClr val="053391"/>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800"/>
            <a:t>Als PDF auf dem Desktop speichern</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1695449</xdr:colOff>
      <xdr:row>0</xdr:row>
      <xdr:rowOff>838200</xdr:rowOff>
    </xdr:from>
    <xdr:to>
      <xdr:col>0</xdr:col>
      <xdr:colOff>2775449</xdr:colOff>
      <xdr:row>0</xdr:row>
      <xdr:rowOff>1306200</xdr:rowOff>
    </xdr:to>
    <xdr:sp macro="" textlink="">
      <xdr:nvSpPr>
        <xdr:cNvPr id="2" name="Rechteck 1">
          <a:hlinkClick xmlns:r="http://schemas.openxmlformats.org/officeDocument/2006/relationships" r:id="rId1"/>
        </xdr:cNvPr>
        <xdr:cNvSpPr/>
      </xdr:nvSpPr>
      <xdr:spPr>
        <a:xfrm>
          <a:off x="1695449" y="838200"/>
          <a:ext cx="1080000" cy="468000"/>
        </a:xfrm>
        <a:prstGeom prst="rect">
          <a:avLst/>
        </a:prstGeom>
        <a:solidFill>
          <a:srgbClr val="053391"/>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zurück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3114675</xdr:colOff>
      <xdr:row>0</xdr:row>
      <xdr:rowOff>1628775</xdr:rowOff>
    </xdr:from>
    <xdr:to>
      <xdr:col>0</xdr:col>
      <xdr:colOff>4194675</xdr:colOff>
      <xdr:row>0</xdr:row>
      <xdr:rowOff>2096775</xdr:rowOff>
    </xdr:to>
    <xdr:sp macro="" textlink="">
      <xdr:nvSpPr>
        <xdr:cNvPr id="2" name="Rechteck 1">
          <a:hlinkClick xmlns:r="http://schemas.openxmlformats.org/officeDocument/2006/relationships" r:id="rId1"/>
        </xdr:cNvPr>
        <xdr:cNvSpPr/>
      </xdr:nvSpPr>
      <xdr:spPr>
        <a:xfrm>
          <a:off x="3114675" y="1628775"/>
          <a:ext cx="1080000" cy="468000"/>
        </a:xfrm>
        <a:prstGeom prst="rect">
          <a:avLst/>
        </a:prstGeom>
        <a:solidFill>
          <a:srgbClr val="053391"/>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zurück</a:t>
          </a:r>
        </a:p>
      </xdr:txBody>
    </xdr:sp>
    <xdr:clientData/>
  </xdr:twoCellAnchor>
  <xdr:twoCellAnchor>
    <xdr:from>
      <xdr:col>0</xdr:col>
      <xdr:colOff>3143249</xdr:colOff>
      <xdr:row>0</xdr:row>
      <xdr:rowOff>76200</xdr:rowOff>
    </xdr:from>
    <xdr:to>
      <xdr:col>0</xdr:col>
      <xdr:colOff>4223249</xdr:colOff>
      <xdr:row>0</xdr:row>
      <xdr:rowOff>544200</xdr:rowOff>
    </xdr:to>
    <xdr:sp macro="" textlink="">
      <xdr:nvSpPr>
        <xdr:cNvPr id="3" name="Rechteck 2">
          <a:hlinkClick xmlns:r="http://schemas.openxmlformats.org/officeDocument/2006/relationships" r:id="rId2"/>
        </xdr:cNvPr>
        <xdr:cNvSpPr/>
      </xdr:nvSpPr>
      <xdr:spPr>
        <a:xfrm>
          <a:off x="3143249" y="76200"/>
          <a:ext cx="1080000" cy="468000"/>
        </a:xfrm>
        <a:prstGeom prst="rect">
          <a:avLst/>
        </a:prstGeom>
        <a:solidFill>
          <a:srgbClr val="053391"/>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zur</a:t>
          </a:r>
        </a:p>
        <a:p>
          <a:pPr algn="ctr"/>
          <a:r>
            <a:rPr lang="de-DE" sz="1100"/>
            <a:t>Broschüre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1581150</xdr:colOff>
      <xdr:row>0</xdr:row>
      <xdr:rowOff>2771775</xdr:rowOff>
    </xdr:from>
    <xdr:to>
      <xdr:col>0</xdr:col>
      <xdr:colOff>2661150</xdr:colOff>
      <xdr:row>0</xdr:row>
      <xdr:rowOff>3239775</xdr:rowOff>
    </xdr:to>
    <xdr:sp macro="" textlink="">
      <xdr:nvSpPr>
        <xdr:cNvPr id="2" name="Rechteck 1">
          <a:hlinkClick xmlns:r="http://schemas.openxmlformats.org/officeDocument/2006/relationships" r:id="rId1"/>
        </xdr:cNvPr>
        <xdr:cNvSpPr/>
      </xdr:nvSpPr>
      <xdr:spPr>
        <a:xfrm>
          <a:off x="1581150" y="2771775"/>
          <a:ext cx="1080000" cy="468000"/>
        </a:xfrm>
        <a:prstGeom prst="rect">
          <a:avLst/>
        </a:prstGeom>
        <a:solidFill>
          <a:srgbClr val="053391"/>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zurück</a:t>
          </a:r>
        </a:p>
      </xdr:txBody>
    </xdr:sp>
    <xdr:clientData/>
  </xdr:twoCellAnchor>
</xdr:wsDr>
</file>

<file path=xl/tables/table1.xml><?xml version="1.0" encoding="utf-8"?>
<table xmlns="http://schemas.openxmlformats.org/spreadsheetml/2006/main" id="9" name="AB" displayName="AB" ref="B2:B7" totalsRowShown="0">
  <autoFilter ref="B2:B7"/>
  <tableColumns count="1">
    <tableColumn id="1" name="AB"/>
  </tableColumns>
  <tableStyleInfo name="TableStyleMedium2" showFirstColumn="0" showLastColumn="0" showRowStripes="1" showColumnStripes="0"/>
</table>
</file>

<file path=xl/tables/table2.xml><?xml version="1.0" encoding="utf-8"?>
<table xmlns="http://schemas.openxmlformats.org/spreadsheetml/2006/main" id="10" name="BA" displayName="BA" ref="C2:C8" totalsRowShown="0">
  <autoFilter ref="C2:C8"/>
  <tableColumns count="1">
    <tableColumn id="1" name="BA"/>
  </tableColumns>
  <tableStyleInfo name="TableStyleMedium2" showFirstColumn="0" showLastColumn="0" showRowStripes="1" showColumnStripes="0"/>
</table>
</file>

<file path=xl/tables/table3.xml><?xml version="1.0" encoding="utf-8"?>
<table xmlns="http://schemas.openxmlformats.org/spreadsheetml/2006/main" id="11" name="BK" displayName="BK" ref="D2:D5" totalsRowShown="0">
  <autoFilter ref="D2:D5"/>
  <tableColumns count="1">
    <tableColumn id="1" name="BK"/>
  </tableColumns>
  <tableStyleInfo name="TableStyleMedium2" showFirstColumn="0" showLastColumn="0" showRowStripes="1" showColumnStripes="0"/>
</table>
</file>

<file path=xl/tables/table4.xml><?xml version="1.0" encoding="utf-8"?>
<table xmlns="http://schemas.openxmlformats.org/spreadsheetml/2006/main" id="12" name="BO" displayName="BO" ref="E2:E6" totalsRowShown="0">
  <autoFilter ref="E2:E6"/>
  <tableColumns count="1">
    <tableColumn id="1" name="BO"/>
  </tableColumns>
  <tableStyleInfo name="TableStyleMedium2" showFirstColumn="0" showLastColumn="0" showRowStripes="1" showColumnStripes="0"/>
</table>
</file>

<file path=xl/tables/table5.xml><?xml version="1.0" encoding="utf-8"?>
<table xmlns="http://schemas.openxmlformats.org/spreadsheetml/2006/main" id="13" name="EXKLUSIV" displayName="EXKLUSIV" ref="F2:F6" totalsRowShown="0">
  <autoFilter ref="F2:F6"/>
  <tableColumns count="1">
    <tableColumn id="1" name="EXKLUSIV"/>
  </tableColumns>
  <tableStyleInfo name="TableStyleMedium2" showFirstColumn="0" showLastColumn="0" showRowStripes="1" showColumnStripes="0"/>
</table>
</file>

<file path=xl/tables/table6.xml><?xml version="1.0" encoding="utf-8"?>
<table xmlns="http://schemas.openxmlformats.org/spreadsheetml/2006/main" id="14" name="KOMFORT" displayName="KOMFORT" ref="G2:G5" totalsRowShown="0">
  <autoFilter ref="G2:G5"/>
  <tableColumns count="1">
    <tableColumn id="1" name="KOMFORT"/>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R63"/>
  <sheetViews>
    <sheetView showGridLines="0" showRowColHeaders="0" tabSelected="1" zoomScale="120" zoomScaleNormal="120" workbookViewId="0">
      <selection activeCell="E3" sqref="E3"/>
    </sheetView>
  </sheetViews>
  <sheetFormatPr baseColWidth="10" defaultColWidth="0" defaultRowHeight="15" zeroHeight="1" x14ac:dyDescent="0.2"/>
  <cols>
    <col min="1" max="1" width="7.85546875" style="4" customWidth="1"/>
    <col min="2" max="2" width="14.85546875" style="1" customWidth="1"/>
    <col min="3" max="3" width="7.28515625" style="1" customWidth="1"/>
    <col min="4" max="5" width="24.140625" style="1" customWidth="1"/>
    <col min="6" max="6" width="3" style="1" customWidth="1"/>
    <col min="7" max="7" width="8" style="22" customWidth="1"/>
    <col min="8" max="8" width="53" hidden="1" customWidth="1"/>
    <col min="9" max="10" width="27.28515625" hidden="1" customWidth="1"/>
    <col min="11" max="12" width="16" hidden="1" customWidth="1"/>
    <col min="13" max="18" width="11.42578125" hidden="1" customWidth="1"/>
    <col min="19" max="16384" width="11.42578125" style="1" hidden="1"/>
  </cols>
  <sheetData>
    <row r="1" spans="2:18" ht="79.5" customHeight="1" x14ac:dyDescent="0.65">
      <c r="B1" s="4"/>
      <c r="C1" s="4"/>
      <c r="D1" s="4"/>
      <c r="E1" s="4"/>
      <c r="F1" s="4"/>
      <c r="G1" s="21"/>
      <c r="H1" s="11"/>
      <c r="I1" s="11"/>
      <c r="J1" s="11"/>
      <c r="K1" s="1"/>
      <c r="L1" s="5"/>
      <c r="M1" s="1"/>
      <c r="N1" s="1"/>
      <c r="O1" s="1"/>
      <c r="P1" s="1"/>
      <c r="Q1" s="1"/>
      <c r="R1" s="1"/>
    </row>
    <row r="2" spans="2:18" ht="20.25" customHeight="1" x14ac:dyDescent="0.2">
      <c r="B2" s="47" t="s">
        <v>40</v>
      </c>
      <c r="C2" s="47"/>
      <c r="D2" s="47"/>
      <c r="E2" s="32" t="s">
        <v>43</v>
      </c>
      <c r="F2" s="9"/>
      <c r="H2" s="10" t="s">
        <v>52</v>
      </c>
      <c r="K2" s="1"/>
      <c r="L2" s="1"/>
      <c r="M2" s="1"/>
      <c r="N2" s="1"/>
      <c r="O2" s="2"/>
      <c r="R2" s="1"/>
    </row>
    <row r="3" spans="2:18" ht="18.75" customHeight="1" x14ac:dyDescent="0.2">
      <c r="B3" s="43" t="s">
        <v>46</v>
      </c>
      <c r="C3" s="43"/>
      <c r="D3" s="44"/>
      <c r="E3" s="30">
        <v>25</v>
      </c>
      <c r="F3" s="9"/>
      <c r="H3" s="37">
        <v>1</v>
      </c>
      <c r="R3" s="1"/>
    </row>
    <row r="4" spans="2:18" ht="18.75" customHeight="1" x14ac:dyDescent="0.2">
      <c r="B4" s="45" t="s">
        <v>37</v>
      </c>
      <c r="C4" s="45"/>
      <c r="D4" s="46"/>
      <c r="E4" s="30">
        <v>60</v>
      </c>
      <c r="F4" s="9"/>
      <c r="G4" s="41" t="str">
        <f>IF(B7="AB","Wählen Sie zum Tarif AB bitte zusätzlich den Tarif SB-R.",IF(B7="BA25","Der Tarif BA25 kann nur in eine gr. AWV der Tarife AB und SB-R umgestellt werden. Bitte wählen Sie zusätzlich diese Tarife aus.",""))</f>
        <v/>
      </c>
      <c r="R4" s="1"/>
    </row>
    <row r="5" spans="2:18" ht="20.25" customHeight="1" x14ac:dyDescent="0.2">
      <c r="B5" s="48" t="s">
        <v>38</v>
      </c>
      <c r="C5" s="48"/>
      <c r="D5" s="48"/>
      <c r="E5" s="48"/>
      <c r="F5" s="9"/>
      <c r="G5" s="41"/>
      <c r="R5" s="1"/>
    </row>
    <row r="6" spans="2:18" ht="15.75" x14ac:dyDescent="0.2">
      <c r="B6" s="28" t="s">
        <v>50</v>
      </c>
      <c r="C6" s="36" t="s">
        <v>47</v>
      </c>
      <c r="D6" s="28" t="s">
        <v>28</v>
      </c>
      <c r="E6" s="28" t="s">
        <v>29</v>
      </c>
      <c r="F6" s="9"/>
      <c r="G6" s="41"/>
      <c r="H6" s="10" t="s">
        <v>51</v>
      </c>
      <c r="R6" s="1"/>
    </row>
    <row r="7" spans="2:18" ht="15.75" x14ac:dyDescent="0.2">
      <c r="B7" s="24" t="s">
        <v>6</v>
      </c>
      <c r="C7" s="24" t="s">
        <v>27</v>
      </c>
      <c r="D7" s="35"/>
      <c r="E7" s="35"/>
      <c r="F7" s="9"/>
      <c r="G7" s="41"/>
      <c r="H7" s="31" t="str">
        <f>IF(B7="AB","AB",IF(B7="BA25","BA",IF(B7="BO","BO",IF(B7="START-B","START",IF(B7="KOMFORT-B","KOMFORT",IF(B7="EXKLUSIV-B","EXKLUSIV",IF(B7="BK","BK","")))))))</f>
        <v/>
      </c>
      <c r="R7" s="1"/>
    </row>
    <row r="8" spans="2:18" ht="15.75" x14ac:dyDescent="0.2">
      <c r="B8" s="24" t="s">
        <v>6</v>
      </c>
      <c r="C8" s="24" t="s">
        <v>27</v>
      </c>
      <c r="D8" s="25"/>
      <c r="E8" s="25"/>
      <c r="F8" s="9"/>
      <c r="G8" s="41"/>
      <c r="R8" s="1"/>
    </row>
    <row r="9" spans="2:18" ht="15.75" x14ac:dyDescent="0.2">
      <c r="B9" s="24" t="s">
        <v>6</v>
      </c>
      <c r="C9" s="24" t="s">
        <v>27</v>
      </c>
      <c r="D9" s="25"/>
      <c r="E9" s="25"/>
      <c r="F9" s="9"/>
      <c r="G9" s="41"/>
      <c r="H9" s="10" t="s">
        <v>7</v>
      </c>
      <c r="I9">
        <v>18</v>
      </c>
      <c r="J9">
        <v>60</v>
      </c>
      <c r="R9" s="1"/>
    </row>
    <row r="10" spans="2:18" ht="15.75" x14ac:dyDescent="0.2">
      <c r="B10" s="24" t="s">
        <v>6</v>
      </c>
      <c r="C10" s="24" t="s">
        <v>27</v>
      </c>
      <c r="D10" s="25"/>
      <c r="E10" s="25"/>
      <c r="F10" s="9"/>
      <c r="G10" s="41"/>
      <c r="H10" s="31" t="e">
        <f>(E4-E3)*D13</f>
        <v>#VALUE!</v>
      </c>
      <c r="I10">
        <v>19</v>
      </c>
      <c r="J10">
        <v>61</v>
      </c>
      <c r="R10" s="1"/>
    </row>
    <row r="11" spans="2:18" ht="15.75" x14ac:dyDescent="0.2">
      <c r="B11" s="24" t="s">
        <v>6</v>
      </c>
      <c r="C11" s="24" t="s">
        <v>27</v>
      </c>
      <c r="D11" s="25"/>
      <c r="E11" s="25"/>
      <c r="F11" s="9"/>
      <c r="G11" s="41"/>
      <c r="H11" s="10" t="s">
        <v>8</v>
      </c>
      <c r="I11">
        <v>20</v>
      </c>
      <c r="J11">
        <v>62</v>
      </c>
      <c r="R11" s="1"/>
    </row>
    <row r="12" spans="2:18" ht="15" customHeight="1" thickBot="1" x14ac:dyDescent="0.25">
      <c r="B12" s="24" t="s">
        <v>6</v>
      </c>
      <c r="C12" s="24" t="s">
        <v>27</v>
      </c>
      <c r="D12" s="25"/>
      <c r="E12" s="25"/>
      <c r="F12" s="9"/>
      <c r="G12" s="41"/>
      <c r="H12" s="31" t="e">
        <f>(E4-E3)*E13</f>
        <v>#VALUE!</v>
      </c>
      <c r="I12">
        <v>21</v>
      </c>
      <c r="J12">
        <v>63</v>
      </c>
      <c r="R12" s="1"/>
    </row>
    <row r="13" spans="2:18" ht="16.5" customHeight="1" thickTop="1" thickBot="1" x14ac:dyDescent="0.25">
      <c r="B13" s="51" t="s">
        <v>15</v>
      </c>
      <c r="C13" s="51"/>
      <c r="D13" s="26" t="str">
        <f>IF(SUM(D7:D12)=0,"",SUM(D7:D12))</f>
        <v/>
      </c>
      <c r="E13" s="26" t="str">
        <f>IF(SUM(E7:E12)=0,"",SUM(E7:E12))</f>
        <v/>
      </c>
      <c r="F13" s="9"/>
      <c r="G13" s="41"/>
      <c r="H13" s="10" t="s">
        <v>9</v>
      </c>
      <c r="I13">
        <v>22</v>
      </c>
      <c r="J13">
        <v>64</v>
      </c>
      <c r="R13" s="1"/>
    </row>
    <row r="14" spans="2:18" ht="40.5" customHeight="1" thickTop="1" x14ac:dyDescent="0.2">
      <c r="B14" s="56" t="s">
        <v>45</v>
      </c>
      <c r="C14" s="56"/>
      <c r="D14" s="56"/>
      <c r="E14" s="56"/>
      <c r="F14" s="9"/>
      <c r="G14" s="41"/>
      <c r="H14" s="31" t="e">
        <f>D23-E23</f>
        <v>#VALUE!</v>
      </c>
      <c r="I14">
        <v>23</v>
      </c>
      <c r="J14">
        <v>65</v>
      </c>
      <c r="R14" s="1"/>
    </row>
    <row r="15" spans="2:18" ht="20.25" customHeight="1" x14ac:dyDescent="0.2">
      <c r="B15" s="49"/>
      <c r="C15" s="50"/>
      <c r="D15" s="18" t="s">
        <v>41</v>
      </c>
      <c r="E15" s="18" t="s">
        <v>42</v>
      </c>
      <c r="F15" s="9"/>
      <c r="H15" s="10" t="s">
        <v>18</v>
      </c>
      <c r="I15">
        <v>24</v>
      </c>
      <c r="J15">
        <v>66</v>
      </c>
      <c r="R15" s="1"/>
    </row>
    <row r="16" spans="2:18" ht="20.25" customHeight="1" x14ac:dyDescent="0.2">
      <c r="B16" s="52" t="s">
        <v>44</v>
      </c>
      <c r="C16" s="53"/>
      <c r="D16" s="19" t="str">
        <f>CONCATENATE("zum Aktivierungsalter ",E4,)</f>
        <v>zum Aktivierungsalter 60</v>
      </c>
      <c r="E16" s="19" t="str">
        <f>CONCATENATE("zum Umstellungsalter ",E3,)</f>
        <v>zum Umstellungsalter 25</v>
      </c>
      <c r="F16" s="9"/>
      <c r="H16" s="33" t="str">
        <f>IFERROR(ROUND((H12-H10)/H14+E4,2),"xxx")</f>
        <v>xxx</v>
      </c>
      <c r="I16">
        <v>25</v>
      </c>
      <c r="J16">
        <v>67</v>
      </c>
      <c r="R16" s="1"/>
    </row>
    <row r="17" spans="2:18" ht="15.75" x14ac:dyDescent="0.2">
      <c r="B17" s="27" t="str">
        <f>IF(AND(B7&lt;&gt;"Bitte wählen",B7&lt;&gt;""),B7,"")</f>
        <v/>
      </c>
      <c r="C17" s="27" t="str">
        <f>IF(AND(B7&lt;&gt;"Bitte wählen",B7&lt;&gt;"",C7&lt;&gt;"Stufe"),C7,"")</f>
        <v/>
      </c>
      <c r="D17" s="25"/>
      <c r="E17" s="25"/>
      <c r="F17" s="9"/>
      <c r="H17" s="34" t="str">
        <f>IFERROR((H12-H10)/H14+E4,"xxx")</f>
        <v>xxx</v>
      </c>
      <c r="I17">
        <v>26</v>
      </c>
      <c r="J17">
        <v>68</v>
      </c>
      <c r="R17" s="1"/>
    </row>
    <row r="18" spans="2:18" ht="15.75" x14ac:dyDescent="0.2">
      <c r="B18" s="27" t="str">
        <f t="shared" ref="B18:B22" si="0">IF(AND(B8&lt;&gt;"Bitte wählen",B8&lt;&gt;""),B8,"")</f>
        <v/>
      </c>
      <c r="C18" s="27" t="str">
        <f t="shared" ref="C18:C22" si="1">IF(C8&lt;&gt;"Stufe",C8,"")</f>
        <v/>
      </c>
      <c r="D18" s="25"/>
      <c r="E18" s="25"/>
      <c r="F18" s="9"/>
      <c r="H18" s="10" t="s">
        <v>49</v>
      </c>
      <c r="I18">
        <v>27</v>
      </c>
      <c r="J18">
        <v>69</v>
      </c>
      <c r="R18" s="1"/>
    </row>
    <row r="19" spans="2:18" ht="15.75" x14ac:dyDescent="0.2">
      <c r="B19" s="27" t="str">
        <f t="shared" si="0"/>
        <v/>
      </c>
      <c r="C19" s="27" t="str">
        <f t="shared" si="1"/>
        <v/>
      </c>
      <c r="D19" s="25"/>
      <c r="E19" s="25"/>
      <c r="F19" s="9"/>
      <c r="H19" s="33">
        <f>IF(H16="xxx",75,IF(OR(H16&lt;74,H16&gt;79),75,LEFT(H16,2)+1))</f>
        <v>75</v>
      </c>
      <c r="I19">
        <v>28</v>
      </c>
      <c r="J19">
        <v>70</v>
      </c>
      <c r="R19" s="1"/>
    </row>
    <row r="20" spans="2:18" ht="15.75" x14ac:dyDescent="0.2">
      <c r="B20" s="27" t="str">
        <f t="shared" si="0"/>
        <v/>
      </c>
      <c r="C20" s="27" t="str">
        <f t="shared" si="1"/>
        <v/>
      </c>
      <c r="D20" s="25"/>
      <c r="E20" s="25"/>
      <c r="F20" s="9"/>
      <c r="I20">
        <v>29</v>
      </c>
      <c r="R20" s="1"/>
    </row>
    <row r="21" spans="2:18" ht="15.75" x14ac:dyDescent="0.2">
      <c r="B21" s="27" t="str">
        <f t="shared" si="0"/>
        <v/>
      </c>
      <c r="C21" s="27" t="str">
        <f t="shared" si="1"/>
        <v/>
      </c>
      <c r="D21" s="25"/>
      <c r="E21" s="25"/>
      <c r="F21" s="9"/>
      <c r="I21">
        <v>30</v>
      </c>
      <c r="R21" s="1"/>
    </row>
    <row r="22" spans="2:18" ht="16.5" thickBot="1" x14ac:dyDescent="0.25">
      <c r="B22" s="27" t="str">
        <f t="shared" si="0"/>
        <v/>
      </c>
      <c r="C22" s="27" t="str">
        <f t="shared" si="1"/>
        <v/>
      </c>
      <c r="D22" s="25"/>
      <c r="E22" s="25"/>
      <c r="F22" s="9"/>
      <c r="I22">
        <v>31</v>
      </c>
      <c r="R22" s="1"/>
    </row>
    <row r="23" spans="2:18" ht="17.25" thickTop="1" thickBot="1" x14ac:dyDescent="0.25">
      <c r="B23" s="51" t="s">
        <v>15</v>
      </c>
      <c r="C23" s="51"/>
      <c r="D23" s="26" t="str">
        <f>IF(SUM(D17:D22)=0,"",SUM(D17:D22))</f>
        <v/>
      </c>
      <c r="E23" s="26" t="str">
        <f>IF(SUM(E17:E22)=0,"",SUM(E17:E22))</f>
        <v/>
      </c>
      <c r="F23" s="9"/>
      <c r="I23">
        <v>32</v>
      </c>
      <c r="R23" s="1"/>
    </row>
    <row r="24" spans="2:18" ht="4.5" customHeight="1" thickTop="1" x14ac:dyDescent="0.2">
      <c r="B24" s="4"/>
      <c r="C24" s="4"/>
      <c r="D24" s="4"/>
      <c r="E24" s="4"/>
      <c r="F24" s="9"/>
      <c r="I24">
        <v>33</v>
      </c>
      <c r="R24" s="1"/>
    </row>
    <row r="25" spans="2:18" ht="20.25" customHeight="1" x14ac:dyDescent="0.2">
      <c r="B25" s="20" t="s">
        <v>39</v>
      </c>
      <c r="C25" s="6"/>
      <c r="D25" s="7"/>
      <c r="E25" s="7"/>
      <c r="F25" s="9"/>
      <c r="I25">
        <v>34</v>
      </c>
      <c r="R25" s="1"/>
    </row>
    <row r="26" spans="2:18" ht="21" customHeight="1" x14ac:dyDescent="0.2">
      <c r="B26" s="54" t="str">
        <f>CONCATENATE("Die Gewinnschwelle wird im Alter von ",H16," Jahren erreicht.")</f>
        <v>Die Gewinnschwelle wird im Alter von xxx Jahren erreicht.</v>
      </c>
      <c r="C26" s="54"/>
      <c r="D26" s="54"/>
      <c r="E26" s="55"/>
      <c r="F26" s="9"/>
      <c r="I26">
        <v>35</v>
      </c>
      <c r="R26" s="1"/>
    </row>
    <row r="27" spans="2:18" ht="15.75" x14ac:dyDescent="0.25">
      <c r="B27" s="42" t="s">
        <v>53</v>
      </c>
      <c r="C27" s="42"/>
      <c r="D27" s="42"/>
      <c r="E27" s="42"/>
      <c r="F27" s="9"/>
      <c r="H27" t="s">
        <v>35</v>
      </c>
      <c r="I27">
        <v>36</v>
      </c>
      <c r="R27" s="1"/>
    </row>
    <row r="28" spans="2:18" ht="21" x14ac:dyDescent="0.35">
      <c r="B28" s="29" t="str">
        <f>CONCATENATE("   …  ",H19,". Lebensjahres")</f>
        <v xml:space="preserve">   …  75. Lebensjahres</v>
      </c>
      <c r="C28" s="29"/>
      <c r="D28" s="57" t="str">
        <f t="shared" ref="D28:D33" si="2">IF(H28&lt;0,"Gewinnschwelle nicht erreicht",H28)</f>
        <v/>
      </c>
      <c r="E28" s="58"/>
      <c r="F28" s="9"/>
      <c r="H28" s="12" t="str">
        <f>IFERROR((H19-$H$17)*12*$H$14,"")</f>
        <v/>
      </c>
      <c r="I28">
        <v>37</v>
      </c>
      <c r="R28" s="1"/>
    </row>
    <row r="29" spans="2:18" ht="21" x14ac:dyDescent="0.35">
      <c r="B29" s="29" t="s">
        <v>11</v>
      </c>
      <c r="C29" s="29"/>
      <c r="D29" s="57" t="str">
        <f t="shared" si="2"/>
        <v/>
      </c>
      <c r="E29" s="58"/>
      <c r="F29" s="4"/>
      <c r="H29" s="13" t="str">
        <f>IFERROR((80-$H$17)*12*$H$14,"")</f>
        <v/>
      </c>
      <c r="I29">
        <v>38</v>
      </c>
      <c r="R29" s="1"/>
    </row>
    <row r="30" spans="2:18" ht="21" x14ac:dyDescent="0.35">
      <c r="B30" s="29" t="s">
        <v>12</v>
      </c>
      <c r="C30" s="29"/>
      <c r="D30" s="57" t="str">
        <f t="shared" si="2"/>
        <v/>
      </c>
      <c r="E30" s="58"/>
      <c r="F30" s="4"/>
      <c r="H30" s="13" t="str">
        <f>IFERROR((85-$H$17)*12*$H$14,"")</f>
        <v/>
      </c>
      <c r="I30">
        <v>39</v>
      </c>
      <c r="R30" s="1"/>
    </row>
    <row r="31" spans="2:18" ht="21" x14ac:dyDescent="0.35">
      <c r="B31" s="29" t="s">
        <v>13</v>
      </c>
      <c r="C31" s="29"/>
      <c r="D31" s="57" t="str">
        <f t="shared" si="2"/>
        <v/>
      </c>
      <c r="E31" s="58"/>
      <c r="F31" s="8"/>
      <c r="H31" s="13" t="str">
        <f>IFERROR((90-$H$17)*12*$H$14,"")</f>
        <v/>
      </c>
      <c r="I31">
        <v>40</v>
      </c>
      <c r="R31" s="1"/>
    </row>
    <row r="32" spans="2:18" ht="21" x14ac:dyDescent="0.35">
      <c r="B32" s="29" t="s">
        <v>14</v>
      </c>
      <c r="C32" s="29"/>
      <c r="D32" s="57" t="str">
        <f t="shared" si="2"/>
        <v/>
      </c>
      <c r="E32" s="58"/>
      <c r="F32" s="9"/>
      <c r="H32" s="13" t="str">
        <f>IFERROR((95-$H$17)*12*$H$14,"")</f>
        <v/>
      </c>
      <c r="I32">
        <v>41</v>
      </c>
      <c r="R32" s="1"/>
    </row>
    <row r="33" spans="1:18" ht="21" x14ac:dyDescent="0.35">
      <c r="B33" s="29" t="s">
        <v>10</v>
      </c>
      <c r="C33" s="29"/>
      <c r="D33" s="57" t="str">
        <f t="shared" si="2"/>
        <v/>
      </c>
      <c r="E33" s="58"/>
      <c r="F33" s="9"/>
      <c r="H33" s="13" t="str">
        <f>IFERROR((100-$H$17)*12*$H$14,"")</f>
        <v/>
      </c>
      <c r="I33">
        <v>42</v>
      </c>
      <c r="J33" s="1"/>
      <c r="R33" s="1"/>
    </row>
    <row r="34" spans="1:18" ht="387" customHeight="1" x14ac:dyDescent="0.2">
      <c r="A34" s="15"/>
      <c r="B34" s="60" t="s">
        <v>48</v>
      </c>
      <c r="C34" s="60"/>
      <c r="D34" s="60"/>
      <c r="E34" s="60"/>
      <c r="F34" s="16"/>
      <c r="G34" s="23"/>
      <c r="I34">
        <v>43</v>
      </c>
      <c r="J34" s="1"/>
      <c r="R34" s="1"/>
    </row>
    <row r="35" spans="1:18" x14ac:dyDescent="0.2">
      <c r="A35" s="15"/>
      <c r="I35">
        <v>44</v>
      </c>
      <c r="R35" s="1"/>
    </row>
    <row r="36" spans="1:18" ht="111.75" hidden="1" customHeight="1" x14ac:dyDescent="0.2">
      <c r="A36" s="15"/>
      <c r="I36">
        <v>45</v>
      </c>
      <c r="R36" s="1"/>
    </row>
    <row r="37" spans="1:18" hidden="1" x14ac:dyDescent="0.2">
      <c r="B37" s="4"/>
      <c r="C37" s="4"/>
      <c r="D37" s="4"/>
      <c r="E37" s="4"/>
      <c r="F37" s="4"/>
      <c r="I37">
        <v>46</v>
      </c>
      <c r="R37" s="1"/>
    </row>
    <row r="38" spans="1:18" ht="15.75" hidden="1" customHeight="1" x14ac:dyDescent="0.2">
      <c r="B38" s="4"/>
      <c r="C38" s="4"/>
      <c r="D38" s="4"/>
      <c r="E38" s="4"/>
      <c r="F38" s="4"/>
      <c r="H38" s="14"/>
      <c r="I38">
        <v>47</v>
      </c>
      <c r="R38" s="1"/>
    </row>
    <row r="39" spans="1:18" ht="15" hidden="1" customHeight="1" x14ac:dyDescent="0.2">
      <c r="B39" s="59"/>
      <c r="C39" s="59"/>
      <c r="D39" s="59"/>
      <c r="E39" s="59"/>
      <c r="F39" s="59"/>
      <c r="G39" s="59"/>
      <c r="H39" s="14"/>
      <c r="I39">
        <v>48</v>
      </c>
      <c r="R39" s="1"/>
    </row>
    <row r="40" spans="1:18" hidden="1" x14ac:dyDescent="0.2">
      <c r="B40"/>
      <c r="C40"/>
      <c r="D40"/>
      <c r="E40"/>
      <c r="F40"/>
      <c r="I40">
        <v>49</v>
      </c>
      <c r="R40" s="1"/>
    </row>
    <row r="41" spans="1:18" hidden="1" x14ac:dyDescent="0.2">
      <c r="B41"/>
      <c r="C41"/>
      <c r="D41"/>
      <c r="E41"/>
      <c r="F41"/>
      <c r="I41" s="14">
        <v>50</v>
      </c>
      <c r="R41" s="1"/>
    </row>
    <row r="42" spans="1:18" hidden="1" x14ac:dyDescent="0.2">
      <c r="B42"/>
      <c r="C42"/>
      <c r="D42"/>
      <c r="E42"/>
      <c r="F42"/>
      <c r="I42" s="14">
        <v>51</v>
      </c>
      <c r="R42" s="1"/>
    </row>
    <row r="43" spans="1:18" hidden="1" x14ac:dyDescent="0.2">
      <c r="B43"/>
      <c r="C43"/>
      <c r="D43"/>
      <c r="E43"/>
      <c r="F43"/>
      <c r="I43">
        <v>52</v>
      </c>
      <c r="R43" s="1"/>
    </row>
    <row r="44" spans="1:18" hidden="1" x14ac:dyDescent="0.2">
      <c r="B44"/>
      <c r="C44"/>
      <c r="D44"/>
      <c r="E44"/>
      <c r="F44"/>
      <c r="I44">
        <v>53</v>
      </c>
      <c r="R44" s="1"/>
    </row>
    <row r="45" spans="1:18" hidden="1" x14ac:dyDescent="0.2">
      <c r="B45"/>
      <c r="C45"/>
      <c r="D45"/>
      <c r="E45"/>
      <c r="F45"/>
      <c r="I45">
        <v>54</v>
      </c>
      <c r="R45" s="1"/>
    </row>
    <row r="46" spans="1:18" hidden="1" x14ac:dyDescent="0.2">
      <c r="B46"/>
      <c r="C46"/>
      <c r="D46"/>
      <c r="E46"/>
      <c r="F46"/>
      <c r="I46">
        <v>55</v>
      </c>
      <c r="R46" s="1"/>
    </row>
    <row r="47" spans="1:18" hidden="1" x14ac:dyDescent="0.2">
      <c r="B47"/>
      <c r="C47"/>
      <c r="D47"/>
      <c r="E47"/>
      <c r="F47"/>
      <c r="I47">
        <v>56</v>
      </c>
      <c r="R47" s="1"/>
    </row>
    <row r="48" spans="1:18" hidden="1" x14ac:dyDescent="0.2">
      <c r="B48"/>
      <c r="C48"/>
      <c r="D48"/>
      <c r="E48"/>
      <c r="F48"/>
      <c r="I48">
        <v>57</v>
      </c>
      <c r="R48" s="1"/>
    </row>
    <row r="49" spans="2:18" hidden="1" x14ac:dyDescent="0.2">
      <c r="B49"/>
      <c r="C49"/>
      <c r="D49"/>
      <c r="E49"/>
      <c r="F49"/>
      <c r="I49">
        <v>58</v>
      </c>
      <c r="R49" s="1"/>
    </row>
    <row r="50" spans="2:18" hidden="1" x14ac:dyDescent="0.2">
      <c r="I50">
        <v>59</v>
      </c>
      <c r="R50" s="1"/>
    </row>
    <row r="51" spans="2:18" hidden="1" x14ac:dyDescent="0.2">
      <c r="I51">
        <v>60</v>
      </c>
      <c r="R51" s="1"/>
    </row>
    <row r="52" spans="2:18" hidden="1" x14ac:dyDescent="0.2">
      <c r="I52">
        <v>61</v>
      </c>
      <c r="R52" s="1"/>
    </row>
    <row r="53" spans="2:18" hidden="1" x14ac:dyDescent="0.2">
      <c r="I53">
        <v>62</v>
      </c>
      <c r="R53" s="1"/>
    </row>
    <row r="54" spans="2:18" hidden="1" x14ac:dyDescent="0.2">
      <c r="I54">
        <v>63</v>
      </c>
      <c r="R54" s="1"/>
    </row>
    <row r="55" spans="2:18" hidden="1" x14ac:dyDescent="0.2">
      <c r="I55">
        <v>64</v>
      </c>
      <c r="R55" s="1"/>
    </row>
    <row r="56" spans="2:18" hidden="1" x14ac:dyDescent="0.2">
      <c r="I56">
        <v>65</v>
      </c>
      <c r="R56" s="1"/>
    </row>
    <row r="57" spans="2:18" hidden="1" x14ac:dyDescent="0.2">
      <c r="I57">
        <v>66</v>
      </c>
      <c r="R57" s="1"/>
    </row>
    <row r="58" spans="2:18" hidden="1" x14ac:dyDescent="0.2">
      <c r="I58">
        <v>67</v>
      </c>
      <c r="R58" s="1"/>
    </row>
    <row r="59" spans="2:18" hidden="1" x14ac:dyDescent="0.2">
      <c r="I59">
        <v>68</v>
      </c>
      <c r="R59" s="1"/>
    </row>
    <row r="60" spans="2:18" hidden="1" x14ac:dyDescent="0.2">
      <c r="I60">
        <v>69</v>
      </c>
      <c r="R60" s="1"/>
    </row>
    <row r="61" spans="2:18" hidden="1" x14ac:dyDescent="0.2">
      <c r="I61">
        <v>70</v>
      </c>
      <c r="R61" s="1"/>
    </row>
    <row r="62" spans="2:18" hidden="1" x14ac:dyDescent="0.2">
      <c r="R62" s="1"/>
    </row>
    <row r="63" spans="2:18" hidden="1" x14ac:dyDescent="0.2">
      <c r="R63" s="1"/>
    </row>
  </sheetData>
  <sheetProtection password="C226" sheet="1" objects="1" scenarios="1" selectLockedCells="1"/>
  <mergeCells count="20">
    <mergeCell ref="D33:E33"/>
    <mergeCell ref="B39:G39"/>
    <mergeCell ref="B34:E34"/>
    <mergeCell ref="D28:E28"/>
    <mergeCell ref="D29:E29"/>
    <mergeCell ref="D30:E30"/>
    <mergeCell ref="D31:E31"/>
    <mergeCell ref="D32:E32"/>
    <mergeCell ref="G4:G14"/>
    <mergeCell ref="B27:E27"/>
    <mergeCell ref="B3:D3"/>
    <mergeCell ref="B4:D4"/>
    <mergeCell ref="B2:D2"/>
    <mergeCell ref="B5:E5"/>
    <mergeCell ref="B15:C15"/>
    <mergeCell ref="B13:C13"/>
    <mergeCell ref="B16:C16"/>
    <mergeCell ref="B23:C23"/>
    <mergeCell ref="B26:E26"/>
    <mergeCell ref="B14:E14"/>
  </mergeCells>
  <conditionalFormatting sqref="D8:D9 E7 E17">
    <cfRule type="expression" dxfId="21" priority="27">
      <formula>$B$7="BA25"</formula>
    </cfRule>
  </conditionalFormatting>
  <conditionalFormatting sqref="C7">
    <cfRule type="expression" dxfId="20" priority="21">
      <formula>OR($B$7="Bitte wählen",$B$7="")</formula>
    </cfRule>
  </conditionalFormatting>
  <conditionalFormatting sqref="C8">
    <cfRule type="expression" dxfId="19" priority="20">
      <formula>OR($B$8="Bitte wählen",$B$8="")</formula>
    </cfRule>
  </conditionalFormatting>
  <conditionalFormatting sqref="C9">
    <cfRule type="expression" dxfId="18" priority="19">
      <formula>OR($B$9="Bitte Wählen",$B$9="")</formula>
    </cfRule>
  </conditionalFormatting>
  <conditionalFormatting sqref="C10">
    <cfRule type="expression" dxfId="17" priority="18">
      <formula>OR($B$10="Bitte wählen",$B$10="")</formula>
    </cfRule>
  </conditionalFormatting>
  <conditionalFormatting sqref="C11">
    <cfRule type="expression" dxfId="16" priority="17">
      <formula>OR($B$11="Bitte wählen",$B$11="")</formula>
    </cfRule>
  </conditionalFormatting>
  <conditionalFormatting sqref="C12">
    <cfRule type="expression" dxfId="15" priority="16">
      <formula>OR($B$12="Bitte wählen",$B$12="")</formula>
    </cfRule>
  </conditionalFormatting>
  <conditionalFormatting sqref="G4">
    <cfRule type="expression" dxfId="14" priority="14">
      <formula>OR(AND($B$7="BA25",$B$8&lt;&gt;"AB"),AND($B$7="BA25",$B$9&lt;&gt;"SB-R"),AND($B$7="AB",$B$8&lt;&gt;"SB-R"))</formula>
    </cfRule>
  </conditionalFormatting>
  <conditionalFormatting sqref="F8">
    <cfRule type="expression" dxfId="13" priority="13">
      <formula>OR(AND($B$7="BA25",$B$8&lt;&gt;"AB"),AND($B$7="BA25",$B$9&lt;&gt;"SB-R"),AND($B$7="AB",$B$8&lt;&gt;"SB-R"))</formula>
    </cfRule>
  </conditionalFormatting>
  <conditionalFormatting sqref="F9">
    <cfRule type="expression" dxfId="12" priority="12">
      <formula>OR(AND($B$7="BA25",$B$8&lt;&gt;"AB"),AND($B$7="BA25",$B$9&lt;&gt;"SB-R"))</formula>
    </cfRule>
  </conditionalFormatting>
  <conditionalFormatting sqref="C17">
    <cfRule type="expression" dxfId="11" priority="9">
      <formula>$B$7="Bitte wählen"</formula>
    </cfRule>
  </conditionalFormatting>
  <conditionalFormatting sqref="C18">
    <cfRule type="expression" dxfId="10" priority="8">
      <formula>$B$8="Bitte wählen"</formula>
    </cfRule>
  </conditionalFormatting>
  <conditionalFormatting sqref="C19">
    <cfRule type="expression" dxfId="9" priority="7">
      <formula>$B$9="Bitte Wählen"</formula>
    </cfRule>
  </conditionalFormatting>
  <conditionalFormatting sqref="C20">
    <cfRule type="expression" dxfId="8" priority="6">
      <formula>$B$10="Bitte wählen"</formula>
    </cfRule>
  </conditionalFormatting>
  <conditionalFormatting sqref="C21">
    <cfRule type="expression" dxfId="7" priority="5">
      <formula>$B$11="Bitte wählen"</formula>
    </cfRule>
  </conditionalFormatting>
  <conditionalFormatting sqref="C22">
    <cfRule type="expression" dxfId="6" priority="4">
      <formula>$B$12="Bitte wählen"</formula>
    </cfRule>
  </conditionalFormatting>
  <conditionalFormatting sqref="D17">
    <cfRule type="expression" dxfId="5" priority="2">
      <formula>$B$7="BA25"</formula>
    </cfRule>
  </conditionalFormatting>
  <conditionalFormatting sqref="B17">
    <cfRule type="expression" dxfId="4" priority="1">
      <formula>$B$17="BA25"</formula>
    </cfRule>
  </conditionalFormatting>
  <dataValidations count="6">
    <dataValidation type="list" allowBlank="1" showInputMessage="1" showErrorMessage="1" sqref="E3">
      <formula1>Alter</formula1>
    </dataValidation>
    <dataValidation type="list" allowBlank="1" showInputMessage="1" showErrorMessage="1" sqref="B7">
      <formula1>Tarife1</formula1>
    </dataValidation>
    <dataValidation type="list" allowBlank="1" showInputMessage="1" showErrorMessage="1" sqref="B9:B12">
      <formula1>INDIRECT($H$7)</formula1>
    </dataValidation>
    <dataValidation type="list" allowBlank="1" showInputMessage="1" showErrorMessage="1" sqref="C7:C12">
      <formula1>Stufe</formula1>
    </dataValidation>
    <dataValidation type="list" allowBlank="1" showInputMessage="1" showErrorMessage="1" sqref="B8">
      <formula1>INDIRECT(H7)</formula1>
    </dataValidation>
    <dataValidation type="list" allowBlank="1" showInputMessage="1" showErrorMessage="1" sqref="E4">
      <formula1>AlterAlt</formula1>
    </dataValidation>
  </dataValidations>
  <pageMargins left="0.7" right="0.7" top="0.78740157499999996" bottom="0.78740157499999996" header="0.3" footer="0.3"/>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Option Button 6">
              <controlPr defaultSize="0" autoFill="0" autoLine="0" autoPict="0">
                <anchor moveWithCells="1">
                  <from>
                    <xdr:col>0</xdr:col>
                    <xdr:colOff>276225</xdr:colOff>
                    <xdr:row>8</xdr:row>
                    <xdr:rowOff>38100</xdr:rowOff>
                  </from>
                  <to>
                    <xdr:col>0</xdr:col>
                    <xdr:colOff>495300</xdr:colOff>
                    <xdr:row>9</xdr:row>
                    <xdr:rowOff>85725</xdr:rowOff>
                  </to>
                </anchor>
              </controlPr>
            </control>
          </mc:Choice>
        </mc:AlternateContent>
        <mc:AlternateContent xmlns:mc="http://schemas.openxmlformats.org/markup-compatibility/2006">
          <mc:Choice Requires="x14">
            <control shapeId="1031" r:id="rId5" name="Option Button 7">
              <controlPr defaultSize="0" autoFill="0" autoLine="0" autoPict="0">
                <anchor moveWithCells="1">
                  <from>
                    <xdr:col>0</xdr:col>
                    <xdr:colOff>276225</xdr:colOff>
                    <xdr:row>10</xdr:row>
                    <xdr:rowOff>171450</xdr:rowOff>
                  </from>
                  <to>
                    <xdr:col>0</xdr:col>
                    <xdr:colOff>476250</xdr:colOff>
                    <xdr:row>12</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25" operator="containsText" id="{E438367D-F153-4C01-9596-C93D61C1D2F5}">
            <xm:f>NOT(ISERROR(SEARCH("Bitte wählen",B7)))</xm:f>
            <xm:f>"Bitte wählen"</xm:f>
            <x14:dxf>
              <font>
                <b val="0"/>
                <i/>
                <color theme="0" tint="-0.499984740745262"/>
              </font>
            </x14:dxf>
          </x14:cfRule>
          <xm:sqref>B7:C12</xm:sqref>
        </x14:conditionalFormatting>
        <x14:conditionalFormatting xmlns:xm="http://schemas.microsoft.com/office/excel/2006/main">
          <x14:cfRule type="containsText" priority="15" operator="containsText" id="{EDFBB11F-A4A2-4C8B-BFD7-EC3F1956E728}">
            <xm:f>NOT(ISERROR(SEARCH("Stufe",C7)))</xm:f>
            <xm:f>"Stufe"</xm:f>
            <x14:dxf>
              <font>
                <b val="0"/>
                <i/>
              </font>
            </x14:dxf>
          </x14:cfRule>
          <xm:sqref>C7:C12</xm:sqref>
        </x14:conditionalFormatting>
        <x14:conditionalFormatting xmlns:xm="http://schemas.microsoft.com/office/excel/2006/main">
          <x14:cfRule type="containsText" priority="10" operator="containsText" id="{98223C57-468D-4B6F-8EE1-86194E58C660}">
            <xm:f>NOT(ISERROR(SEARCH("Bitte wählen",B17)))</xm:f>
            <xm:f>"Bitte wählen"</xm:f>
            <x14:dxf>
              <font>
                <b val="0"/>
                <i/>
                <color theme="0" tint="-0.499984740745262"/>
              </font>
            </x14:dxf>
          </x14:cfRule>
          <xm:sqref>B17:C22</xm:sqref>
        </x14:conditionalFormatting>
        <x14:conditionalFormatting xmlns:xm="http://schemas.microsoft.com/office/excel/2006/main">
          <x14:cfRule type="containsText" priority="3" operator="containsText" id="{AA95556D-42FC-4781-BF35-DEAF86B0CD47}">
            <xm:f>NOT(ISERROR(SEARCH("Stufe",C17)))</xm:f>
            <xm:f>"Stufe"</xm:f>
            <x14:dxf>
              <font>
                <b val="0"/>
                <i/>
              </font>
            </x14:dxf>
          </x14:cfRule>
          <xm:sqref>C17:C22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1048576"/>
  <sheetViews>
    <sheetView showGridLines="0" showRowColHeaders="0" workbookViewId="0"/>
  </sheetViews>
  <sheetFormatPr baseColWidth="10" defaultColWidth="0" defaultRowHeight="12.75" zeroHeight="1" x14ac:dyDescent="0.2"/>
  <cols>
    <col min="1" max="1" width="66" customWidth="1"/>
    <col min="2" max="16384" width="11.42578125" hidden="1"/>
  </cols>
  <sheetData>
    <row r="1" spans="1:1" ht="135.75" customHeight="1" x14ac:dyDescent="0.2">
      <c r="A1" s="17" t="s">
        <v>36</v>
      </c>
    </row>
    <row r="1048576" ht="41.25" hidden="1" customHeight="1" x14ac:dyDescent="0.2"/>
  </sheetData>
  <sheetProtection password="C226" sheet="1" objects="1" scenarios="1" selectLockedCells="1"/>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7"/>
  <sheetViews>
    <sheetView showGridLines="0" showRowColHeaders="0" workbookViewId="0"/>
  </sheetViews>
  <sheetFormatPr baseColWidth="10" defaultColWidth="0" defaultRowHeight="12.75" zeroHeight="1" x14ac:dyDescent="0.2"/>
  <cols>
    <col min="1" max="1" width="66" customWidth="1"/>
    <col min="2" max="4" width="0" hidden="1" customWidth="1"/>
    <col min="5" max="16384" width="11.42578125" hidden="1"/>
  </cols>
  <sheetData>
    <row r="1" spans="1:4" ht="195.75" customHeight="1" x14ac:dyDescent="0.2">
      <c r="A1" s="17" t="s">
        <v>55</v>
      </c>
    </row>
    <row r="2" spans="1:4" hidden="1" x14ac:dyDescent="0.2"/>
    <row r="3" spans="1:4" hidden="1" x14ac:dyDescent="0.2"/>
    <row r="4" spans="1:4" hidden="1" x14ac:dyDescent="0.2">
      <c r="D4" s="2"/>
    </row>
    <row r="5" spans="1:4" hidden="1" x14ac:dyDescent="0.2"/>
    <row r="6" spans="1:4" hidden="1" x14ac:dyDescent="0.2"/>
    <row r="7" spans="1:4" hidden="1" x14ac:dyDescent="0.2">
      <c r="A7" s="3"/>
    </row>
  </sheetData>
  <sheetProtection password="C226" sheet="1" objects="1" scenarios="1" selectLockedCells="1"/>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3"/>
  <sheetViews>
    <sheetView showGridLines="0" showRowColHeaders="0" workbookViewId="0">
      <selection activeCell="A2" sqref="A2"/>
    </sheetView>
  </sheetViews>
  <sheetFormatPr baseColWidth="10" defaultColWidth="0" defaultRowHeight="12.75" zeroHeight="1" x14ac:dyDescent="0.2"/>
  <cols>
    <col min="1" max="1" width="66" style="38" customWidth="1"/>
    <col min="2" max="16384" width="11.42578125" hidden="1"/>
  </cols>
  <sheetData>
    <row r="1" spans="1:1" ht="356.25" customHeight="1" x14ac:dyDescent="0.2">
      <c r="A1" s="40" t="s">
        <v>56</v>
      </c>
    </row>
    <row r="2" spans="1:1" x14ac:dyDescent="0.2">
      <c r="A2" s="39" t="s">
        <v>54</v>
      </c>
    </row>
    <row r="3" spans="1:1" hidden="1" x14ac:dyDescent="0.2"/>
  </sheetData>
  <sheetProtection password="C226" sheet="1" objects="1" scenarios="1" selectLockedCells="1"/>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L21"/>
  <sheetViews>
    <sheetView workbookViewId="0">
      <selection activeCell="L2" sqref="L2:L21"/>
    </sheetView>
  </sheetViews>
  <sheetFormatPr baseColWidth="10" defaultRowHeight="12.75" x14ac:dyDescent="0.2"/>
  <cols>
    <col min="2" max="8" width="22.85546875" customWidth="1"/>
  </cols>
  <sheetData>
    <row r="1" spans="1:12" x14ac:dyDescent="0.2">
      <c r="A1" t="s">
        <v>6</v>
      </c>
      <c r="B1" t="s">
        <v>17</v>
      </c>
      <c r="C1" t="s">
        <v>16</v>
      </c>
      <c r="D1" t="s">
        <v>24</v>
      </c>
      <c r="E1" t="s">
        <v>20</v>
      </c>
      <c r="F1" t="s">
        <v>2</v>
      </c>
      <c r="G1" t="s">
        <v>1</v>
      </c>
      <c r="H1" t="s">
        <v>0</v>
      </c>
      <c r="L1" t="s">
        <v>27</v>
      </c>
    </row>
    <row r="2" spans="1:12" x14ac:dyDescent="0.2">
      <c r="B2" t="s">
        <v>17</v>
      </c>
      <c r="C2" t="s">
        <v>32</v>
      </c>
      <c r="D2" t="s">
        <v>24</v>
      </c>
      <c r="E2" t="s">
        <v>20</v>
      </c>
      <c r="F2" t="s">
        <v>33</v>
      </c>
      <c r="G2" t="s">
        <v>34</v>
      </c>
      <c r="L2">
        <v>100</v>
      </c>
    </row>
    <row r="3" spans="1:12" x14ac:dyDescent="0.2">
      <c r="B3" t="s">
        <v>6</v>
      </c>
      <c r="C3" t="s">
        <v>6</v>
      </c>
      <c r="D3" t="s">
        <v>6</v>
      </c>
      <c r="E3" t="s">
        <v>6</v>
      </c>
      <c r="F3" t="s">
        <v>6</v>
      </c>
      <c r="G3" t="s">
        <v>6</v>
      </c>
      <c r="L3">
        <v>95</v>
      </c>
    </row>
    <row r="4" spans="1:12" x14ac:dyDescent="0.2">
      <c r="B4" t="s">
        <v>19</v>
      </c>
      <c r="C4" t="s">
        <v>17</v>
      </c>
      <c r="D4" t="s">
        <v>25</v>
      </c>
      <c r="E4" t="s">
        <v>21</v>
      </c>
      <c r="F4" t="s">
        <v>4</v>
      </c>
      <c r="G4" t="s">
        <v>3</v>
      </c>
      <c r="L4">
        <v>90</v>
      </c>
    </row>
    <row r="5" spans="1:12" x14ac:dyDescent="0.2">
      <c r="B5" t="s">
        <v>21</v>
      </c>
      <c r="C5" t="s">
        <v>19</v>
      </c>
      <c r="D5" t="s">
        <v>26</v>
      </c>
      <c r="E5" t="s">
        <v>22</v>
      </c>
      <c r="F5" t="s">
        <v>5</v>
      </c>
      <c r="G5" t="s">
        <v>30</v>
      </c>
      <c r="L5">
        <v>85</v>
      </c>
    </row>
    <row r="6" spans="1:12" x14ac:dyDescent="0.2">
      <c r="B6" t="s">
        <v>22</v>
      </c>
      <c r="C6" t="s">
        <v>21</v>
      </c>
      <c r="E6" t="s">
        <v>23</v>
      </c>
      <c r="F6" t="s">
        <v>31</v>
      </c>
      <c r="L6">
        <v>80</v>
      </c>
    </row>
    <row r="7" spans="1:12" x14ac:dyDescent="0.2">
      <c r="B7" t="s">
        <v>23</v>
      </c>
      <c r="C7" t="s">
        <v>22</v>
      </c>
      <c r="L7">
        <v>75</v>
      </c>
    </row>
    <row r="8" spans="1:12" x14ac:dyDescent="0.2">
      <c r="C8" t="s">
        <v>23</v>
      </c>
      <c r="L8">
        <v>70</v>
      </c>
    </row>
    <row r="9" spans="1:12" x14ac:dyDescent="0.2">
      <c r="L9">
        <v>65</v>
      </c>
    </row>
    <row r="10" spans="1:12" x14ac:dyDescent="0.2">
      <c r="L10">
        <v>60</v>
      </c>
    </row>
    <row r="11" spans="1:12" x14ac:dyDescent="0.2">
      <c r="L11">
        <v>55</v>
      </c>
    </row>
    <row r="12" spans="1:12" x14ac:dyDescent="0.2">
      <c r="L12">
        <v>50</v>
      </c>
    </row>
    <row r="13" spans="1:12" x14ac:dyDescent="0.2">
      <c r="L13">
        <v>45</v>
      </c>
    </row>
    <row r="14" spans="1:12" x14ac:dyDescent="0.2">
      <c r="L14">
        <v>40</v>
      </c>
    </row>
    <row r="15" spans="1:12" x14ac:dyDescent="0.2">
      <c r="L15">
        <v>35</v>
      </c>
    </row>
    <row r="16" spans="1:12" x14ac:dyDescent="0.2">
      <c r="L16">
        <v>30</v>
      </c>
    </row>
    <row r="17" spans="12:12" x14ac:dyDescent="0.2">
      <c r="L17">
        <v>25</v>
      </c>
    </row>
    <row r="18" spans="12:12" x14ac:dyDescent="0.2">
      <c r="L18">
        <v>20</v>
      </c>
    </row>
    <row r="19" spans="12:12" x14ac:dyDescent="0.2">
      <c r="L19">
        <v>15</v>
      </c>
    </row>
    <row r="20" spans="12:12" x14ac:dyDescent="0.2">
      <c r="L20">
        <v>10</v>
      </c>
    </row>
    <row r="21" spans="12:12" x14ac:dyDescent="0.2">
      <c r="L21">
        <v>5</v>
      </c>
    </row>
  </sheetData>
  <sortState ref="L2:L21">
    <sortCondition descending="1" ref="L2"/>
  </sortState>
  <pageMargins left="0.7" right="0.7" top="0.78740157499999996" bottom="0.78740157499999996" header="0.3" footer="0.3"/>
  <tableParts count="6">
    <tablePart r:id="rId1"/>
    <tablePart r:id="rId2"/>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7</vt:i4>
      </vt:variant>
    </vt:vector>
  </HeadingPairs>
  <TitlesOfParts>
    <vt:vector size="12" baseType="lpstr">
      <vt:lpstr>Rechner</vt:lpstr>
      <vt:lpstr>Hinweise zu Tarifen</vt:lpstr>
      <vt:lpstr>Hinweise zur Beitragsermittlung</vt:lpstr>
      <vt:lpstr>Hilfe</vt:lpstr>
      <vt:lpstr>Tarifliste</vt:lpstr>
      <vt:lpstr>Alter</vt:lpstr>
      <vt:lpstr>AlterAlt</vt:lpstr>
      <vt:lpstr>Rechner!Druckbereich</vt:lpstr>
      <vt:lpstr>Jahre</vt:lpstr>
      <vt:lpstr>Pensionsalter</vt:lpstr>
      <vt:lpstr>Stufe</vt:lpstr>
      <vt:lpstr>Tarife1</vt:lpstr>
    </vt:vector>
  </TitlesOfParts>
  <Company>SIGNAL IDUNA Gruppe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u095370</dc:creator>
  <cp:lastModifiedBy>u095370</cp:lastModifiedBy>
  <cp:lastPrinted>2018-08-03T09:57:58Z</cp:lastPrinted>
  <dcterms:created xsi:type="dcterms:W3CDTF">2017-03-02T10:10:41Z</dcterms:created>
  <dcterms:modified xsi:type="dcterms:W3CDTF">2019-04-17T08:02:05Z</dcterms:modified>
</cp:coreProperties>
</file>